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210" windowWidth="7290" windowHeight="8295" tabRatio="642" activeTab="3"/>
  </bookViews>
  <sheets>
    <sheet name="Bevételek" sheetId="1" r:id="rId1"/>
    <sheet name="Kiadások" sheetId="2" r:id="rId2"/>
    <sheet name="felhalmozási kiadások" sheetId="3" r:id="rId3"/>
    <sheet name="ütemterv" sheetId="4" r:id="rId4"/>
    <sheet name="mérleg" sheetId="5" r:id="rId5"/>
    <sheet name="hivatal részletes ktvetése" sheetId="6" r:id="rId6"/>
    <sheet name="EU- programok" sheetId="7" r:id="rId7"/>
    <sheet name="Létszámkimutatás" sheetId="8" r:id="rId8"/>
    <sheet name="Állami támogatások" sheetId="9" r:id="rId9"/>
    <sheet name="Működési bevételek" sheetId="10" r:id="rId10"/>
    <sheet name="3 éves pénzügyi terv" sheetId="11" r:id="rId11"/>
    <sheet name="szociális ellátások" sheetId="12" r:id="rId12"/>
    <sheet name="Közvetett támogatások" sheetId="13" r:id="rId13"/>
    <sheet name="Több éves kihatás" sheetId="14" r:id="rId14"/>
    <sheet name="Céltartalék" sheetId="15" r:id="rId15"/>
    <sheet name="Vagyonkimutatás" sheetId="16" r:id="rId16"/>
    <sheet name="Átadott pénz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<sst xmlns="http://schemas.openxmlformats.org/spreadsheetml/2006/main" count="725" uniqueCount="371">
  <si>
    <t>E.i.</t>
  </si>
  <si>
    <t>Bevételek</t>
  </si>
  <si>
    <t>Eredeti</t>
  </si>
  <si>
    <t>Cím</t>
  </si>
  <si>
    <t>ei.</t>
  </si>
  <si>
    <t>Név</t>
  </si>
  <si>
    <t>csoport</t>
  </si>
  <si>
    <t>Kiemelt előirányzat neve</t>
  </si>
  <si>
    <t>név</t>
  </si>
  <si>
    <t>e/Ft</t>
  </si>
  <si>
    <t>Működési  bevételek</t>
  </si>
  <si>
    <t>Működési bevételek</t>
  </si>
  <si>
    <t xml:space="preserve">                 Bevételek összesen :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</si>
  <si>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</si>
  <si>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</si>
  <si>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</si>
  <si>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</si>
  <si>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</si>
  <si>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</si>
  <si>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</si>
  <si>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</si>
  <si>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>Felhalmozási célú átadás</t>
  </si>
  <si>
    <t xml:space="preserve">K i m u t a t á s </t>
  </si>
  <si>
    <t>Megnevezés</t>
  </si>
  <si>
    <t>Mindösszesen</t>
  </si>
  <si>
    <t>Előirányzat- felhasználási ütemterv</t>
  </si>
  <si>
    <t>ezer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</si>
  <si>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</si>
  <si>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</si>
  <si>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</si>
  <si>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</si>
  <si>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</si>
  <si>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</si>
  <si>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</si>
  <si>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</si>
  <si>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</si>
  <si>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</si>
  <si>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</si>
  <si>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</si>
  <si>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</si>
  <si>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</si>
  <si>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</si>
  <si>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</si>
  <si>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>Tartalékok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</si>
  <si>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</si>
  <si>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</si>
  <si>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</si>
  <si>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</si>
  <si>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</si>
  <si>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</si>
  <si>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</si>
  <si>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</si>
  <si>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</si>
  <si>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</si>
  <si>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</si>
  <si>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</si>
  <si>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Önkormányzat általános feladatai</t>
  </si>
  <si>
    <t>Felhalm.kiadás összesen</t>
  </si>
  <si>
    <t>Teljesítés</t>
  </si>
  <si>
    <t>Mód. ei.   I.</t>
  </si>
  <si>
    <t>Mód. ei.   II.</t>
  </si>
  <si>
    <t>Mód. ei.   III.</t>
  </si>
  <si>
    <t>Mód.</t>
  </si>
  <si>
    <t>Telje-</t>
  </si>
  <si>
    <t>sítés</t>
  </si>
  <si>
    <t>Mód. ei.   IV.</t>
  </si>
  <si>
    <t xml:space="preserve">Dologi kiadások                              </t>
  </si>
  <si>
    <t xml:space="preserve">Működési célú átadás    </t>
  </si>
  <si>
    <t>Felhalmozási kiadás</t>
  </si>
  <si>
    <t>Kiadás összesen:</t>
  </si>
  <si>
    <t>Harkakötöny Község Önkormányzata</t>
  </si>
  <si>
    <t>Közfoglalkoztatás</t>
  </si>
  <si>
    <t>Kiadások összesen:</t>
  </si>
  <si>
    <t>Kiadás</t>
  </si>
  <si>
    <t>Támogatás</t>
  </si>
  <si>
    <t>Működési költségvetés</t>
  </si>
  <si>
    <t>Felhalmozási költségvetés</t>
  </si>
  <si>
    <t>Szociális ösztöndíj (önként vállalt feladat)</t>
  </si>
  <si>
    <t>Tanyagondnoki szolgáltatás (önként vállalt feladat)</t>
  </si>
  <si>
    <t>Közvilágítás ( kötelező feladat )</t>
  </si>
  <si>
    <t>Igazgatás ( kötelező feladat )</t>
  </si>
  <si>
    <t>Család- és nővédelmi egészségügyi gondozás /védőnő/ (kötelező feladat )</t>
  </si>
  <si>
    <t>Háziorvosi alapellátás (kötelező feladat )</t>
  </si>
  <si>
    <t>Ifjúság-egészségügyi gondozás /gyermekorvos/ (kötelező feladat )</t>
  </si>
  <si>
    <t>Köztemető-fenntartás és működtetés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</si>
  <si>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</si>
  <si>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</si>
  <si>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</si>
  <si>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</si>
  <si>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>Közutak üzemeltetése fenntartása (kötelező feladat )</t>
  </si>
  <si>
    <t>Szabadidősport-tevékenység és támogatása (kötelező feladat )</t>
  </si>
  <si>
    <t>Iskolai intézményi étkeztetés (önként vállalt feladat )</t>
  </si>
  <si>
    <t>Zöldterület-kezelés (kötelező feladat )</t>
  </si>
  <si>
    <t>Könyvtári szolgáltatások (kötelező feladat )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</si>
  <si>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</si>
  <si>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</si>
  <si>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</si>
  <si>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</si>
  <si>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</si>
  <si>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</si>
  <si>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</si>
  <si>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</si>
  <si>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</si>
  <si>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</si>
  <si>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</si>
  <si>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</si>
  <si>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</si>
  <si>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</si>
  <si>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</si>
  <si>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</si>
  <si>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</si>
  <si>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</si>
  <si>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</si>
  <si>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</si>
  <si>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</si>
  <si>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</si>
  <si>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 xml:space="preserve">a helyi önkormányzat nevében végzett beruházások, felújítások </t>
  </si>
  <si>
    <t>kiadásairól beruházásonként, felújításonként</t>
  </si>
  <si>
    <t>Igazgatási tevékenység</t>
  </si>
  <si>
    <t>Egyéb működési clú kiadások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</si>
  <si>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</si>
  <si>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</si>
  <si>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</si>
  <si>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</si>
  <si>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Önkormányzati ingatlanok felújítása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</si>
  <si>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</si>
  <si>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</si>
  <si>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</si>
  <si>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</si>
  <si>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</si>
  <si>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</si>
  <si>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</si>
  <si>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</si>
  <si>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</si>
  <si>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</si>
  <si>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</si>
  <si>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</si>
  <si>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</si>
  <si>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</si>
  <si>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</si>
  <si>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</si>
  <si>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</si>
  <si>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Kamatbevételek</t>
  </si>
  <si>
    <t>Felhalmozáci  célú támogatások államháztartáson belülről</t>
  </si>
  <si>
    <t>Betétek megszűntetése</t>
  </si>
  <si>
    <t>Belterületi utca felújítása</t>
  </si>
  <si>
    <t>Ellátottak pénzbeli jutttásai</t>
  </si>
  <si>
    <t>Közfoglalkoztatási Startmunka Program</t>
  </si>
  <si>
    <t>Belterületi út felújítása</t>
  </si>
  <si>
    <t xml:space="preserve">                           </t>
  </si>
  <si>
    <t>Harkakötöny Község Önkormányzat  2015. évi költségvetés</t>
  </si>
  <si>
    <t>"A vidéki gazdaság és a lakosság számára nyújtott alapszolgáltatások fejlesztése 2015-ben igénybe vehető támogatások" pályázat Önerő</t>
  </si>
  <si>
    <t>Tanyagondnoki szolgáltatás</t>
  </si>
  <si>
    <t>Módosított</t>
  </si>
  <si>
    <t>Tanyagondnoki szolgálat fejlesztése pályázat -önerő része</t>
  </si>
  <si>
    <t>Közművelődési érdekeltségnövelő támogatás  pályázat önerő része</t>
  </si>
  <si>
    <t>Egyéb felhalmozási  célú támogatások bevételei államháztartáson belülről-KEOP-4.10.0/N14-2014-0359 Fotovoltatikus rendszerek kialakítása támogatás</t>
  </si>
  <si>
    <t>Egyéb felhalmozási  célú támogatások bevételei államháztartáson belülről-Elkülönített állami pénzalapok /Munkaügyi Központ/</t>
  </si>
  <si>
    <t>KEOP-4.10.0/N/14-2014-0359 Fotovoltatikus  rendszerek kialakítása-szállítói finanszírozás</t>
  </si>
  <si>
    <t>KEOP-4.10.0/N/14-2014-0359 Fotovoltatikus  rendszerek kialakítása- önkormányzatot terhelő összeg</t>
  </si>
  <si>
    <t>Felújítási célú előzetesen felszámított általános forgalmi adó</t>
  </si>
  <si>
    <t>Államháztartáson belüli megelőlegezések folyósítása</t>
  </si>
  <si>
    <t>Központi költségvetési szervek</t>
  </si>
  <si>
    <t>Központi kezelésű előirányzatok</t>
  </si>
  <si>
    <t>Felhalmozási célú önkormányzati támogatások</t>
  </si>
  <si>
    <t>Egyéb közhatalmi bevételek</t>
  </si>
  <si>
    <t>Közvetített szolgáltatások</t>
  </si>
  <si>
    <t>Biztosító által fizetett kártérítés</t>
  </si>
  <si>
    <t>Család és nővédelmi egészségügyi gondozás</t>
  </si>
  <si>
    <t>Gyermekétkeztetés köznevelési intézményben</t>
  </si>
  <si>
    <t>Könyvtári szolgáltatások</t>
  </si>
  <si>
    <t>Egyéb tárgyi eszköz beszerzése</t>
  </si>
  <si>
    <t>Elvonások és befizetések</t>
  </si>
  <si>
    <t>Közutak üzemeltetése fenntartása</t>
  </si>
  <si>
    <t xml:space="preserve"> </t>
  </si>
  <si>
    <t>Finanszírozási bevételek - felhalmozásra</t>
  </si>
  <si>
    <t>Finanszírozási  bevételek-működésre</t>
  </si>
  <si>
    <t>Program neve</t>
  </si>
  <si>
    <t>Fotovoltaikus rendszerek telepítése KEOP-4.10.0/N/14-2014-0359</t>
  </si>
  <si>
    <t>Önerő</t>
  </si>
  <si>
    <t xml:space="preserve">Az Európai Uniós forrásból finanszírozott támogatással megvalósuló  </t>
  </si>
  <si>
    <t>programok, projektek</t>
  </si>
  <si>
    <t>III. 2015.12.31.</t>
  </si>
  <si>
    <t>III.     2015.12.31.</t>
  </si>
  <si>
    <t>K I M U T A T Á S</t>
  </si>
  <si>
    <t>Az önkormányzat létszámösszetételéről</t>
  </si>
  <si>
    <t>Intézmény neve</t>
  </si>
  <si>
    <t>Létszám/ fő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</si>
  <si>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</si>
  <si>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</si>
  <si>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</si>
  <si>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Szociális étkeztetés</t>
  </si>
  <si>
    <t>Iskolai intézményi étkeztetés</t>
  </si>
  <si>
    <t>Összesen</t>
  </si>
  <si>
    <t>Működési és felhalmozási  célú támogatások államháztartáson belülről</t>
  </si>
  <si>
    <t>Ft</t>
  </si>
  <si>
    <t>Zöldterület-gazdálkodással kapcsolatos feladatok ellátásának támogatása</t>
  </si>
  <si>
    <t>Közvilágítás fenntartásának támogatása</t>
  </si>
  <si>
    <t>Köztemető fenntartással kapcsolatos feladatok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</si>
  <si>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</si>
  <si>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</si>
  <si>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</si>
  <si>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</si>
  <si>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</si>
  <si>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>Települési önkormányzatok nyilvános könyvtári és közművelődési feladatainak támogatása</t>
  </si>
  <si>
    <t xml:space="preserve">Mindösszesen: </t>
  </si>
  <si>
    <t>Működési bevételek részletezése</t>
  </si>
  <si>
    <t>2015.</t>
  </si>
  <si>
    <t>Bevételi előirányzat</t>
  </si>
  <si>
    <t>jogcíme</t>
  </si>
  <si>
    <t>Halastó bérlet</t>
  </si>
  <si>
    <t>Helységbérlet</t>
  </si>
  <si>
    <t>Közterülethasználati díj</t>
  </si>
  <si>
    <t>Kamatbevétel</t>
  </si>
  <si>
    <t>Egyéb működési bevétel</t>
  </si>
  <si>
    <t>Egyéb saját bevétele</t>
  </si>
  <si>
    <t>ÁFA bevétel</t>
  </si>
  <si>
    <t>ÁFA bevételek és visszatérítések</t>
  </si>
  <si>
    <t xml:space="preserve">Étkezési térítési dij </t>
  </si>
  <si>
    <t>Intézményi étkeztetés</t>
  </si>
  <si>
    <t>Fénymásolási költség</t>
  </si>
  <si>
    <t>Önkormányzat összesen:</t>
  </si>
  <si>
    <t>Elszámolásból származó bevételek</t>
  </si>
  <si>
    <t>Működési célú költségvetési támogatások és kiegészítő támogatások összesen</t>
  </si>
  <si>
    <t>A 2014. évről áthúzódó bérkompenzáció támogatása</t>
  </si>
  <si>
    <t>módosított</t>
  </si>
  <si>
    <t>Államháztartáson belüli megelőlegezés</t>
  </si>
  <si>
    <t>Önkormányzatok elszámolásai a központi költségvetése</t>
  </si>
  <si>
    <t xml:space="preserve">           Elvonások</t>
  </si>
  <si>
    <t>Foglalkoztatást elősegítő képzések és egyéb támogatások</t>
  </si>
  <si>
    <t xml:space="preserve">           Ellátottak pénzbeli juttatásai</t>
  </si>
  <si>
    <t>Lakásfenntartással, lakhatással összefüggő ellátások</t>
  </si>
  <si>
    <t>Egyéb szociális pénzbeli és természetbeni ellátások, támogatások</t>
  </si>
  <si>
    <t>Központi költségvetés funkcióra nem sorolható bevételei államháztartáson kívülről</t>
  </si>
  <si>
    <t>Közfoglalkoztatási mintaprogram</t>
  </si>
  <si>
    <t>Továbbszámlázott szolgáltatás</t>
  </si>
  <si>
    <t>Ingatlanok beszerzése, létesítése</t>
  </si>
  <si>
    <t>Közhatalmi bevételek- felhalmozásra</t>
  </si>
  <si>
    <t xml:space="preserve">3 éves </t>
  </si>
  <si>
    <t>pénzügyi terv</t>
  </si>
  <si>
    <t>BEVÉTEL</t>
  </si>
  <si>
    <t>2015. év</t>
  </si>
  <si>
    <t>2016. év</t>
  </si>
  <si>
    <t>2017. év</t>
  </si>
  <si>
    <t>Ö s s z e s e n :</t>
  </si>
  <si>
    <t>K I A D Á S</t>
  </si>
  <si>
    <t>Létszámkeret</t>
  </si>
  <si>
    <t>Lakásfenntartási támogatás</t>
  </si>
  <si>
    <t>Egyéb nem intézményi ellátások</t>
  </si>
  <si>
    <t>Foglalkoztatással, munkanélküliséggel kapcsolatos ellátások</t>
  </si>
  <si>
    <t>Foglalkoztatást helyettesítő támogatás</t>
  </si>
  <si>
    <t>Az önkormányzat által a  lakosságnak juttatott támogatások, szociális, rászolrultsági jellegű ellátások részletezése</t>
  </si>
  <si>
    <t>Közvetett támogatások  kimutatása</t>
  </si>
  <si>
    <t>Támogatás jogcíme</t>
  </si>
  <si>
    <t>Rezsi költség</t>
  </si>
  <si>
    <t>Helységek , eszközök hasznosításából származó bevételből nyújtott kedvezmény, mentesség összege (Háziorvosi alapellátás )</t>
  </si>
  <si>
    <t>Ellátottak térítési díjának, kártérítésének méltányossági alapon történő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</si>
  <si>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</si>
  <si>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</si>
  <si>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Egyéb nyújtott kedvezmény vagy kölcsön elengedésének összege:</t>
  </si>
  <si>
    <t>Több éves kihatással járó feladatok</t>
  </si>
  <si>
    <t>k i m u t a t á s a</t>
  </si>
  <si>
    <t>Terv</t>
  </si>
  <si>
    <t>Az önkormányzatnak nincs több kihatással járó feladata.</t>
  </si>
  <si>
    <t>Harkakötöny Község Önkormányzata  céltartalékainak kimutatása</t>
  </si>
  <si>
    <t>Céltartalék megnevezése</t>
  </si>
  <si>
    <t>Összeg</t>
  </si>
  <si>
    <t>Mindösszesen:</t>
  </si>
  <si>
    <t>v a g y o n á l l a p o t a</t>
  </si>
  <si>
    <t>Eszközök</t>
  </si>
  <si>
    <t>A</t>
  </si>
  <si>
    <t>Nemzeti vagyonba tartozó befektetett eszközök</t>
  </si>
  <si>
    <t>A/I.</t>
  </si>
  <si>
    <t>Immateriális javak</t>
  </si>
  <si>
    <t>1.</t>
  </si>
  <si>
    <t>Szellemi termékek</t>
  </si>
  <si>
    <t>A/II.</t>
  </si>
  <si>
    <t>Tárgyi eszközök</t>
  </si>
  <si>
    <t xml:space="preserve">1. </t>
  </si>
  <si>
    <t>Ingatlanok és kapcsolódó vagyoni értékű jogok</t>
  </si>
  <si>
    <t>2.</t>
  </si>
  <si>
    <t>Gépek, berendezések, felszerelések, járművek</t>
  </si>
  <si>
    <t>A/III.</t>
  </si>
  <si>
    <t>Befektetett pénzügyi eszközök</t>
  </si>
  <si>
    <t>Tartós részesedések</t>
  </si>
  <si>
    <t>A/IV.</t>
  </si>
  <si>
    <t>Koncesszióba, vagyonkezelésbe adott eszközök</t>
  </si>
  <si>
    <t>B</t>
  </si>
  <si>
    <t>Nemzeti vagyonba tartozó forgóeszközök</t>
  </si>
  <si>
    <t>B/I</t>
  </si>
  <si>
    <t>Készletek</t>
  </si>
  <si>
    <t>Vásárolt készletek</t>
  </si>
  <si>
    <t>Növendék, hízó és egyéb állatok</t>
  </si>
  <si>
    <t>C</t>
  </si>
  <si>
    <t>Pénzeszközök</t>
  </si>
  <si>
    <t>Pénztárak, csekkek, betétkönyvek</t>
  </si>
  <si>
    <t>Forintszámlák</t>
  </si>
  <si>
    <t>D</t>
  </si>
  <si>
    <t>Követelések</t>
  </si>
  <si>
    <t>Költségvetési évben esedékes követelések</t>
  </si>
  <si>
    <t xml:space="preserve">2. </t>
  </si>
  <si>
    <t>Forgótőke elszámolása</t>
  </si>
  <si>
    <t>E</t>
  </si>
  <si>
    <t>Egyéb sajátos eszközoldali elszámolások</t>
  </si>
  <si>
    <t>F</t>
  </si>
  <si>
    <t>Aktív időbeli elhatárolások</t>
  </si>
  <si>
    <t>Források</t>
  </si>
  <si>
    <t>G</t>
  </si>
  <si>
    <t>Saját tőke</t>
  </si>
  <si>
    <t>Nemzeti vagyon induláskori értéke</t>
  </si>
  <si>
    <t>Egyéb eszközök induláskori értéke és változásai</t>
  </si>
  <si>
    <t xml:space="preserve">3. </t>
  </si>
  <si>
    <t>Felhalmozott eredmény</t>
  </si>
  <si>
    <t>H</t>
  </si>
  <si>
    <t>Kötelezettségek</t>
  </si>
  <si>
    <t>Költségvetési évben esedékes kötelezettségek</t>
  </si>
  <si>
    <t>Költségvetési évet követően esedékes kötelezettségek</t>
  </si>
  <si>
    <t>3.</t>
  </si>
  <si>
    <t>Kötelezettség jellegű sajátos elszámolások</t>
  </si>
  <si>
    <t>I</t>
  </si>
  <si>
    <t>Kincstári számlavezetéssel kapcsolatos elszámolások</t>
  </si>
  <si>
    <t>K</t>
  </si>
  <si>
    <t>Passzív időbeli elhatárolások</t>
  </si>
  <si>
    <t>Az önkormányzatnak garancia és kezességvállalása nincs.</t>
  </si>
  <si>
    <t>Az önkormányzatnak külön nyilvántartásban szereplő vagyona nincs.</t>
  </si>
  <si>
    <t>Harkakötöny Községi Önkormányzat 2015. december 31-i</t>
  </si>
  <si>
    <t>Pénzeszközátadás és támogatás értékű kiadások</t>
  </si>
  <si>
    <t>részletezése</t>
  </si>
  <si>
    <t xml:space="preserve">                                                                                                                  ( e/Ft )</t>
  </si>
  <si>
    <t xml:space="preserve">Átadás célja </t>
  </si>
  <si>
    <t xml:space="preserve">Eredeti </t>
  </si>
  <si>
    <t xml:space="preserve">előir. </t>
  </si>
  <si>
    <t>Civil szervvezetek támogatása   /önként vállalt feladat/</t>
  </si>
  <si>
    <t>Szent Ágoston Katolikus Általános Iskola és Óvoda- étkeztetés</t>
  </si>
  <si>
    <t>Falugondnokok Duna-Tisza közi Egyesülete</t>
  </si>
  <si>
    <t>Homokhátsági Regionális Hulladékgazdálkodási</t>
  </si>
  <si>
    <t>Települési Önkormányzatok Országos Szövetsége</t>
  </si>
  <si>
    <t>Polgárvédelmi tagdíj</t>
  </si>
  <si>
    <t xml:space="preserve">Központi ügyeleti díj </t>
  </si>
  <si>
    <t>Vakáció Kht. Támogatás</t>
  </si>
  <si>
    <t>Szociális Szolgáltató Központ működtetése</t>
  </si>
  <si>
    <t>Központi irányítás költsége</t>
  </si>
  <si>
    <t>Gép Károlyné Díj</t>
  </si>
  <si>
    <t>Tagdíj</t>
  </si>
  <si>
    <t>Felhalmozási célú pénzeszköz átadás</t>
  </si>
  <si>
    <t xml:space="preserve">Teljesítés </t>
  </si>
  <si>
    <t xml:space="preserve"> ebből - rendszeres szociális segély</t>
  </si>
  <si>
    <t xml:space="preserve">          - önkormányzati segély</t>
  </si>
  <si>
    <t xml:space="preserve">          - természetben nyújtott önkormányzati segély</t>
  </si>
  <si>
    <t xml:space="preserve">          - önkormányzati által saját hatáskörben adott természetbeni ellátás</t>
  </si>
  <si>
    <t xml:space="preserve">          - rendkívüli gyermekvédelmi támogatás</t>
  </si>
  <si>
    <t xml:space="preserve">          - települési támogatás</t>
  </si>
  <si>
    <t>51 fő</t>
  </si>
  <si>
    <t>Kiskunok Vidékéért Egyesület</t>
  </si>
  <si>
    <t>Mindennapi Vizünk Társulás</t>
  </si>
  <si>
    <t>Az önkormányzatnak nincs céltartaléka.</t>
  </si>
  <si>
    <t>8/2016.(IV.29,) Kt.sz.rendelet 4.sz. melléklete</t>
  </si>
  <si>
    <t>8/2016.(IV.29.) Kt.sz.rendelet  10.sz. melléklete</t>
  </si>
  <si>
    <r>
      <t xml:space="preserve">  8</t>
    </r>
    <r>
      <rPr>
        <sz val="8"/>
        <rFont val="Times New Roman"/>
        <family val="1"/>
      </rPr>
      <t>/2016.(IV.29.) Kt.sz.rendelet  13.sz. melléklete</t>
    </r>
  </si>
  <si>
    <t xml:space="preserve"> 8/2016. (IV.29.) Kt. sz. rendelet 14. számú melléklete</t>
  </si>
  <si>
    <t>8/2016.(IV.29.) Kt.sz.rendelet  7.sz. melléklete</t>
  </si>
  <si>
    <r>
      <t xml:space="preserve">    8</t>
    </r>
    <r>
      <rPr>
        <sz val="8"/>
        <rFont val="Times New Roman"/>
        <family val="1"/>
      </rPr>
      <t>/2016.(IV.29.) Kt.sz.rendelet  12. sz. melléklete</t>
    </r>
  </si>
  <si>
    <r>
      <t xml:space="preserve">8 </t>
    </r>
    <r>
      <rPr>
        <sz val="8"/>
        <rFont val="Times New Roman"/>
        <family val="1"/>
      </rPr>
      <t>/2016.(IV.29.) Kt.sz.rendelet 11.sz. melléklete</t>
    </r>
  </si>
  <si>
    <t>8/2016.(IV.29. Ktsz. rendelet 3.sz. melléklete</t>
  </si>
  <si>
    <t>8/2016.  (IV.29.) Kt.sz.rendelet  5.sz. melléklete</t>
  </si>
  <si>
    <t>8/2016. (IV.29.) Kt.sz.rendelet  6.sz. melléklete</t>
  </si>
  <si>
    <t>8/2016. (IV.29. Kt.sz.rendelet 15 .sz. melléklete</t>
  </si>
  <si>
    <t>8/2016. (IV.29. ) Kt. sz. 19. sz. melléklete</t>
  </si>
  <si>
    <t>8/2016.(IV.29.) Kt.sz.rendelet  8.sz. melléklete</t>
  </si>
  <si>
    <r>
      <t xml:space="preserve">8 </t>
    </r>
    <r>
      <rPr>
        <sz val="10"/>
        <rFont val="Times New Roman"/>
        <family val="1"/>
      </rPr>
      <t>/2016.(IV.29.) Kt.sz.rendelet 9.sz. melléklete</t>
    </r>
  </si>
  <si>
    <r>
      <t xml:space="preserve">8 </t>
    </r>
    <r>
      <rPr>
        <sz val="10"/>
        <rFont val="Times New Roman"/>
        <family val="1"/>
      </rPr>
      <t>/2016.(IV.29. ) Kt.sz.rendelet 9.sz. melléklete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</si>
</sst>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</numFmts>
  <fonts count="75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Gray">
        <bgColor indexed="22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19" fillId="0" borderId="30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3" fontId="8" fillId="0" borderId="19" xfId="0" applyNumberFormat="1" applyFont="1" applyFill="1" applyBorder="1" applyAlignment="1">
      <alignment horizontal="right"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1" fillId="33" borderId="35" xfId="0" applyNumberFormat="1" applyFont="1" applyFill="1" applyBorder="1" applyAlignment="1">
      <alignment horizontal="center" vertical="top" wrapText="1"/>
    </xf>
    <xf numFmtId="3" fontId="8" fillId="33" borderId="34" xfId="0" applyNumberFormat="1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" fontId="8" fillId="0" borderId="19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23" fillId="0" borderId="27" xfId="0" applyFont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36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right"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1" fillId="0" borderId="37" xfId="0" applyFont="1" applyFill="1" applyBorder="1" applyAlignment="1">
      <alignment horizontal="right" vertical="top" wrapText="1"/>
    </xf>
    <xf numFmtId="0" fontId="1" fillId="0" borderId="38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" fontId="19" fillId="0" borderId="11" xfId="0" applyNumberFormat="1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right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0" fontId="8" fillId="0" borderId="39" xfId="0" applyFont="1" applyFill="1" applyBorder="1" applyAlignment="1">
      <alignment horizontal="right" vertical="top" wrapText="1"/>
    </xf>
    <xf numFmtId="1" fontId="8" fillId="0" borderId="11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top" wrapText="1"/>
    </xf>
    <xf numFmtId="0" fontId="18" fillId="0" borderId="31" xfId="0" applyFont="1" applyBorder="1" applyAlignment="1">
      <alignment horizontal="right" vertical="top" wrapText="1"/>
    </xf>
    <xf numFmtId="0" fontId="15" fillId="0" borderId="31" xfId="0" applyFont="1" applyBorder="1" applyAlignment="1">
      <alignment horizontal="right" vertical="top" wrapText="1"/>
    </xf>
    <xf numFmtId="0" fontId="15" fillId="0" borderId="41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3" fontId="1" fillId="33" borderId="21" xfId="0" applyNumberFormat="1" applyFont="1" applyFill="1" applyBorder="1" applyAlignment="1">
      <alignment horizontal="center" vertical="top" wrapText="1"/>
    </xf>
    <xf numFmtId="3" fontId="2" fillId="35" borderId="43" xfId="0" applyNumberFormat="1" applyFont="1" applyFill="1" applyBorder="1" applyAlignment="1">
      <alignment horizontal="right" vertical="top" wrapText="1"/>
    </xf>
    <xf numFmtId="0" fontId="23" fillId="0" borderId="32" xfId="0" applyFont="1" applyBorder="1" applyAlignment="1">
      <alignment/>
    </xf>
    <xf numFmtId="0" fontId="25" fillId="36" borderId="32" xfId="0" applyFont="1" applyFill="1" applyBorder="1" applyAlignment="1">
      <alignment/>
    </xf>
    <xf numFmtId="0" fontId="16" fillId="0" borderId="32" xfId="0" applyFont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7" fillId="0" borderId="21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3" fontId="8" fillId="33" borderId="21" xfId="0" applyNumberFormat="1" applyFont="1" applyFill="1" applyBorder="1" applyAlignment="1">
      <alignment horizontal="center" vertical="top" wrapText="1"/>
    </xf>
    <xf numFmtId="0" fontId="16" fillId="35" borderId="32" xfId="0" applyFont="1" applyFill="1" applyBorder="1" applyAlignment="1">
      <alignment/>
    </xf>
    <xf numFmtId="0" fontId="26" fillId="36" borderId="0" xfId="0" applyFont="1" applyFill="1" applyAlignment="1">
      <alignment/>
    </xf>
    <xf numFmtId="0" fontId="0" fillId="33" borderId="0" xfId="0" applyFill="1" applyAlignment="1">
      <alignment/>
    </xf>
    <xf numFmtId="0" fontId="2" fillId="35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9" fillId="33" borderId="44" xfId="0" applyFont="1" applyFill="1" applyBorder="1" applyAlignment="1">
      <alignment horizontal="center" vertical="top" wrapText="1"/>
    </xf>
    <xf numFmtId="0" fontId="29" fillId="33" borderId="45" xfId="0" applyFont="1" applyFill="1" applyBorder="1" applyAlignment="1">
      <alignment horizontal="center" vertical="top" wrapText="1"/>
    </xf>
    <xf numFmtId="3" fontId="29" fillId="33" borderId="46" xfId="0" applyNumberFormat="1" applyFont="1" applyFill="1" applyBorder="1" applyAlignment="1">
      <alignment horizontal="center" vertical="top" wrapText="1"/>
    </xf>
    <xf numFmtId="0" fontId="29" fillId="33" borderId="47" xfId="0" applyFont="1" applyFill="1" applyBorder="1" applyAlignment="1">
      <alignment horizontal="center" vertical="top" wrapText="1"/>
    </xf>
    <xf numFmtId="3" fontId="29" fillId="33" borderId="48" xfId="0" applyNumberFormat="1" applyFont="1" applyFill="1" applyBorder="1" applyAlignment="1">
      <alignment horizontal="center" vertical="top" wrapText="1"/>
    </xf>
    <xf numFmtId="3" fontId="31" fillId="0" borderId="32" xfId="0" applyNumberFormat="1" applyFont="1" applyBorder="1" applyAlignment="1">
      <alignment horizontal="right" vertical="top" wrapText="1"/>
    </xf>
    <xf numFmtId="0" fontId="29" fillId="0" borderId="45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20" fillId="0" borderId="45" xfId="0" applyFont="1" applyBorder="1" applyAlignment="1">
      <alignment horizontal="right" vertical="top" wrapText="1"/>
    </xf>
    <xf numFmtId="0" fontId="20" fillId="0" borderId="32" xfId="0" applyFont="1" applyBorder="1" applyAlignment="1">
      <alignment horizontal="right" vertical="top" wrapText="1"/>
    </xf>
    <xf numFmtId="3" fontId="20" fillId="36" borderId="32" xfId="0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/>
    </xf>
    <xf numFmtId="0" fontId="20" fillId="0" borderId="49" xfId="0" applyFont="1" applyBorder="1" applyAlignment="1">
      <alignment horizontal="left" vertical="top" wrapText="1"/>
    </xf>
    <xf numFmtId="3" fontId="20" fillId="35" borderId="32" xfId="0" applyNumberFormat="1" applyFont="1" applyFill="1" applyBorder="1" applyAlignment="1">
      <alignment horizontal="right" vertical="top" wrapText="1"/>
    </xf>
    <xf numFmtId="3" fontId="20" fillId="0" borderId="32" xfId="0" applyNumberFormat="1" applyFont="1" applyBorder="1" applyAlignment="1">
      <alignment horizontal="right" vertical="top" wrapText="1"/>
    </xf>
    <xf numFmtId="3" fontId="29" fillId="0" borderId="50" xfId="0" applyNumberFormat="1" applyFont="1" applyBorder="1" applyAlignment="1">
      <alignment horizontal="right" vertical="top" wrapText="1"/>
    </xf>
    <xf numFmtId="3" fontId="20" fillId="0" borderId="32" xfId="0" applyNumberFormat="1" applyFont="1" applyBorder="1" applyAlignment="1" applyProtection="1">
      <alignment horizontal="right" vertical="top" wrapText="1"/>
      <protection locked="0"/>
    </xf>
    <xf numFmtId="3" fontId="20" fillId="35" borderId="32" xfId="0" applyNumberFormat="1" applyFont="1" applyFill="1" applyBorder="1" applyAlignment="1" applyProtection="1">
      <alignment horizontal="right" vertical="top" wrapText="1"/>
      <protection locked="0"/>
    </xf>
    <xf numFmtId="0" fontId="20" fillId="0" borderId="51" xfId="0" applyFont="1" applyBorder="1" applyAlignment="1">
      <alignment horizontal="right" vertical="top" wrapText="1"/>
    </xf>
    <xf numFmtId="0" fontId="20" fillId="0" borderId="52" xfId="0" applyFont="1" applyBorder="1" applyAlignment="1">
      <alignment horizontal="right" vertical="top" wrapText="1"/>
    </xf>
    <xf numFmtId="3" fontId="20" fillId="36" borderId="52" xfId="0" applyNumberFormat="1" applyFont="1" applyFill="1" applyBorder="1" applyAlignment="1" applyProtection="1">
      <alignment horizontal="right" vertical="top" wrapText="1"/>
      <protection locked="0"/>
    </xf>
    <xf numFmtId="3" fontId="20" fillId="0" borderId="52" xfId="0" applyNumberFormat="1" applyFont="1" applyBorder="1" applyAlignment="1" applyProtection="1">
      <alignment horizontal="right" vertical="top" wrapText="1"/>
      <protection locked="0"/>
    </xf>
    <xf numFmtId="0" fontId="0" fillId="0" borderId="52" xfId="0" applyFont="1" applyBorder="1" applyAlignment="1">
      <alignment/>
    </xf>
    <xf numFmtId="0" fontId="20" fillId="0" borderId="53" xfId="0" applyFont="1" applyBorder="1" applyAlignment="1">
      <alignment horizontal="left" vertical="top" wrapText="1"/>
    </xf>
    <xf numFmtId="0" fontId="20" fillId="0" borderId="54" xfId="0" applyFont="1" applyBorder="1" applyAlignment="1">
      <alignment horizontal="left" vertical="top" wrapText="1"/>
    </xf>
    <xf numFmtId="0" fontId="20" fillId="0" borderId="55" xfId="0" applyFont="1" applyBorder="1" applyAlignment="1">
      <alignment horizontal="left" vertical="top" wrapText="1"/>
    </xf>
    <xf numFmtId="3" fontId="20" fillId="35" borderId="52" xfId="0" applyNumberFormat="1" applyFont="1" applyFill="1" applyBorder="1" applyAlignment="1" applyProtection="1">
      <alignment horizontal="right" vertical="top" wrapText="1"/>
      <protection locked="0"/>
    </xf>
    <xf numFmtId="3" fontId="20" fillId="36" borderId="52" xfId="0" applyNumberFormat="1" applyFont="1" applyFill="1" applyBorder="1" applyAlignment="1" applyProtection="1">
      <alignment horizontal="right" vertical="top" wrapText="1"/>
      <protection locked="0"/>
    </xf>
    <xf numFmtId="0" fontId="29" fillId="0" borderId="51" xfId="0" applyFont="1" applyBorder="1" applyAlignment="1">
      <alignment vertical="top" wrapText="1"/>
    </xf>
    <xf numFmtId="0" fontId="29" fillId="0" borderId="56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3" fontId="29" fillId="0" borderId="57" xfId="0" applyNumberFormat="1" applyFont="1" applyBorder="1" applyAlignment="1">
      <alignment horizontal="right" vertical="top" wrapText="1"/>
    </xf>
    <xf numFmtId="3" fontId="29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6" borderId="0" xfId="0" applyFont="1" applyFill="1" applyBorder="1" applyAlignment="1">
      <alignment/>
    </xf>
    <xf numFmtId="3" fontId="0" fillId="36" borderId="32" xfId="0" applyNumberFormat="1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3" fontId="20" fillId="36" borderId="58" xfId="0" applyNumberFormat="1" applyFont="1" applyFill="1" applyBorder="1" applyAlignment="1" applyProtection="1">
      <alignment horizontal="right" vertical="top" wrapText="1"/>
      <protection locked="0"/>
    </xf>
    <xf numFmtId="0" fontId="23" fillId="36" borderId="32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35" borderId="59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28" fillId="0" borderId="0" xfId="0" applyFont="1" applyAlignment="1">
      <alignment/>
    </xf>
    <xf numFmtId="3" fontId="31" fillId="35" borderId="32" xfId="0" applyNumberFormat="1" applyFont="1" applyFill="1" applyBorder="1" applyAlignment="1" applyProtection="1">
      <alignment horizontal="right" vertical="top" wrapText="1"/>
      <protection locked="0"/>
    </xf>
    <xf numFmtId="3" fontId="1" fillId="33" borderId="32" xfId="0" applyNumberFormat="1" applyFont="1" applyFill="1" applyBorder="1" applyAlignment="1">
      <alignment horizontal="center" vertical="top" wrapText="1"/>
    </xf>
    <xf numFmtId="0" fontId="2" fillId="35" borderId="49" xfId="0" applyFont="1" applyFill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17" fillId="0" borderId="41" xfId="0" applyFont="1" applyBorder="1" applyAlignment="1">
      <alignment horizontal="right" vertical="top" wrapText="1"/>
    </xf>
    <xf numFmtId="0" fontId="17" fillId="0" borderId="32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2" fillId="35" borderId="26" xfId="0" applyFont="1" applyFill="1" applyBorder="1" applyAlignment="1">
      <alignment vertical="top" wrapText="1"/>
    </xf>
    <xf numFmtId="0" fontId="2" fillId="0" borderId="21" xfId="0" applyFont="1" applyBorder="1" applyAlignment="1">
      <alignment horizontal="right" vertical="top" wrapText="1"/>
    </xf>
    <xf numFmtId="0" fontId="2" fillId="35" borderId="3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1" fillId="0" borderId="52" xfId="0" applyNumberFormat="1" applyFont="1" applyBorder="1" applyAlignment="1" applyProtection="1">
      <alignment horizontal="right" vertical="top" wrapText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top" wrapText="1"/>
    </xf>
    <xf numFmtId="3" fontId="1" fillId="34" borderId="32" xfId="0" applyNumberFormat="1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center" vertical="top" wrapText="1"/>
    </xf>
    <xf numFmtId="0" fontId="0" fillId="0" borderId="53" xfId="0" applyFont="1" applyBorder="1" applyAlignment="1">
      <alignment/>
    </xf>
    <xf numFmtId="0" fontId="0" fillId="0" borderId="61" xfId="0" applyFont="1" applyBorder="1" applyAlignment="1">
      <alignment/>
    </xf>
    <xf numFmtId="3" fontId="11" fillId="35" borderId="32" xfId="0" applyNumberFormat="1" applyFont="1" applyFill="1" applyBorder="1" applyAlignment="1" applyProtection="1">
      <alignment horizontal="right" vertical="top" wrapText="1"/>
      <protection locked="0"/>
    </xf>
    <xf numFmtId="3" fontId="11" fillId="35" borderId="52" xfId="0" applyNumberFormat="1" applyFont="1" applyFill="1" applyBorder="1" applyAlignment="1" applyProtection="1">
      <alignment horizontal="right" vertical="top" wrapText="1"/>
      <protection locked="0"/>
    </xf>
    <xf numFmtId="3" fontId="20" fillId="37" borderId="32" xfId="0" applyNumberFormat="1" applyFont="1" applyFill="1" applyBorder="1" applyAlignment="1" applyProtection="1">
      <alignment horizontal="right" vertical="top" wrapText="1"/>
      <protection locked="0"/>
    </xf>
    <xf numFmtId="3" fontId="29" fillId="37" borderId="0" xfId="0" applyNumberFormat="1" applyFont="1" applyFill="1" applyBorder="1" applyAlignment="1">
      <alignment horizontal="right" vertical="top" wrapText="1"/>
    </xf>
    <xf numFmtId="0" fontId="1" fillId="37" borderId="32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26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44" xfId="0" applyFont="1" applyFill="1" applyBorder="1" applyAlignment="1">
      <alignment horizontal="center" vertical="top" readingOrder="1"/>
    </xf>
    <xf numFmtId="0" fontId="1" fillId="33" borderId="62" xfId="0" applyFont="1" applyFill="1" applyBorder="1" applyAlignment="1">
      <alignment horizontal="center" vertical="top" readingOrder="1"/>
    </xf>
    <xf numFmtId="3" fontId="1" fillId="33" borderId="63" xfId="0" applyNumberFormat="1" applyFont="1" applyFill="1" applyBorder="1" applyAlignment="1">
      <alignment horizontal="center" vertical="top" readingOrder="1"/>
    </xf>
    <xf numFmtId="0" fontId="1" fillId="33" borderId="45" xfId="0" applyFont="1" applyFill="1" applyBorder="1" applyAlignment="1">
      <alignment horizontal="center" vertical="top" readingOrder="1"/>
    </xf>
    <xf numFmtId="0" fontId="1" fillId="33" borderId="32" xfId="0" applyFont="1" applyFill="1" applyBorder="1" applyAlignment="1">
      <alignment horizontal="center" vertical="top" readingOrder="1"/>
    </xf>
    <xf numFmtId="3" fontId="1" fillId="33" borderId="46" xfId="0" applyNumberFormat="1" applyFont="1" applyFill="1" applyBorder="1" applyAlignment="1">
      <alignment horizontal="center" vertical="top" readingOrder="1"/>
    </xf>
    <xf numFmtId="0" fontId="1" fillId="33" borderId="47" xfId="0" applyFont="1" applyFill="1" applyBorder="1" applyAlignment="1">
      <alignment horizontal="center" vertical="top" readingOrder="1"/>
    </xf>
    <xf numFmtId="0" fontId="1" fillId="33" borderId="64" xfId="0" applyFont="1" applyFill="1" applyBorder="1" applyAlignment="1">
      <alignment horizontal="center" vertical="top" readingOrder="1"/>
    </xf>
    <xf numFmtId="3" fontId="1" fillId="33" borderId="48" xfId="0" applyNumberFormat="1" applyFont="1" applyFill="1" applyBorder="1" applyAlignment="1">
      <alignment horizontal="center" vertical="top" readingOrder="1"/>
    </xf>
    <xf numFmtId="0" fontId="1" fillId="33" borderId="65" xfId="0" applyFont="1" applyFill="1" applyBorder="1" applyAlignment="1">
      <alignment vertical="top" readingOrder="1"/>
    </xf>
    <xf numFmtId="0" fontId="1" fillId="33" borderId="66" xfId="0" applyFont="1" applyFill="1" applyBorder="1" applyAlignment="1">
      <alignment vertical="top" readingOrder="1"/>
    </xf>
    <xf numFmtId="3" fontId="1" fillId="33" borderId="67" xfId="0" applyNumberFormat="1" applyFont="1" applyFill="1" applyBorder="1" applyAlignment="1">
      <alignment horizontal="right" vertical="top" readingOrder="1"/>
    </xf>
    <xf numFmtId="0" fontId="0" fillId="0" borderId="0" xfId="0" applyAlignment="1">
      <alignment horizontal="center" readingOrder="1"/>
    </xf>
    <xf numFmtId="0" fontId="3" fillId="0" borderId="45" xfId="0" applyFont="1" applyBorder="1" applyAlignment="1">
      <alignment vertical="top" readingOrder="1"/>
    </xf>
    <xf numFmtId="0" fontId="3" fillId="0" borderId="32" xfId="0" applyFont="1" applyBorder="1" applyAlignment="1">
      <alignment vertical="top" readingOrder="1"/>
    </xf>
    <xf numFmtId="3" fontId="5" fillId="0" borderId="46" xfId="0" applyNumberFormat="1" applyFont="1" applyBorder="1" applyAlignment="1">
      <alignment horizontal="right" vertical="top" readingOrder="1"/>
    </xf>
    <xf numFmtId="0" fontId="2" fillId="0" borderId="45" xfId="0" applyFont="1" applyBorder="1" applyAlignment="1">
      <alignment horizontal="right" vertical="top" readingOrder="1"/>
    </xf>
    <xf numFmtId="0" fontId="2" fillId="0" borderId="32" xfId="0" applyFont="1" applyBorder="1" applyAlignment="1">
      <alignment horizontal="right" vertical="top" readingOrder="1"/>
    </xf>
    <xf numFmtId="0" fontId="2" fillId="0" borderId="61" xfId="0" applyFont="1" applyBorder="1" applyAlignment="1">
      <alignment horizontal="right" vertical="top" readingOrder="1"/>
    </xf>
    <xf numFmtId="0" fontId="5" fillId="36" borderId="32" xfId="0" applyFont="1" applyFill="1" applyBorder="1" applyAlignment="1">
      <alignment vertical="top" readingOrder="1"/>
    </xf>
    <xf numFmtId="3" fontId="2" fillId="36" borderId="46" xfId="0" applyNumberFormat="1" applyFont="1" applyFill="1" applyBorder="1" applyAlignment="1">
      <alignment horizontal="right" vertical="top" readingOrder="1"/>
    </xf>
    <xf numFmtId="3" fontId="0" fillId="0" borderId="0" xfId="0" applyNumberFormat="1" applyAlignment="1">
      <alignment readingOrder="1"/>
    </xf>
    <xf numFmtId="0" fontId="2" fillId="35" borderId="32" xfId="0" applyFont="1" applyFill="1" applyBorder="1" applyAlignment="1">
      <alignment horizontal="left" vertical="top" readingOrder="1"/>
    </xf>
    <xf numFmtId="3" fontId="2" fillId="35" borderId="46" xfId="0" applyNumberFormat="1" applyFont="1" applyFill="1" applyBorder="1" applyAlignment="1">
      <alignment horizontal="right" vertical="top" readingOrder="1"/>
    </xf>
    <xf numFmtId="0" fontId="2" fillId="0" borderId="59" xfId="0" applyFont="1" applyBorder="1" applyAlignment="1">
      <alignment horizontal="right" vertical="top" readingOrder="1"/>
    </xf>
    <xf numFmtId="0" fontId="2" fillId="35" borderId="59" xfId="0" applyFont="1" applyFill="1" applyBorder="1" applyAlignment="1">
      <alignment horizontal="left" vertical="top" readingOrder="1"/>
    </xf>
    <xf numFmtId="0" fontId="2" fillId="35" borderId="49" xfId="0" applyFont="1" applyFill="1" applyBorder="1" applyAlignment="1">
      <alignment horizontal="left" vertical="top" readingOrder="1"/>
    </xf>
    <xf numFmtId="0" fontId="2" fillId="0" borderId="59" xfId="0" applyFont="1" applyBorder="1" applyAlignment="1">
      <alignment vertical="top" readingOrder="1"/>
    </xf>
    <xf numFmtId="0" fontId="2" fillId="0" borderId="59" xfId="0" applyFont="1" applyBorder="1" applyAlignment="1">
      <alignment horizontal="left" vertical="top" readingOrder="1"/>
    </xf>
    <xf numFmtId="0" fontId="2" fillId="0" borderId="49" xfId="0" applyFont="1" applyBorder="1" applyAlignment="1">
      <alignment horizontal="left" vertical="top" readingOrder="1"/>
    </xf>
    <xf numFmtId="0" fontId="2" fillId="0" borderId="32" xfId="0" applyFont="1" applyBorder="1" applyAlignment="1">
      <alignment horizontal="center" vertical="top" readingOrder="1"/>
    </xf>
    <xf numFmtId="0" fontId="2" fillId="0" borderId="61" xfId="0" applyFont="1" applyBorder="1" applyAlignment="1">
      <alignment horizontal="center" vertical="top" readingOrder="1"/>
    </xf>
    <xf numFmtId="0" fontId="5" fillId="36" borderId="61" xfId="0" applyFont="1" applyFill="1" applyBorder="1" applyAlignment="1">
      <alignment horizontal="left" vertical="top" readingOrder="1"/>
    </xf>
    <xf numFmtId="0" fontId="2" fillId="36" borderId="59" xfId="0" applyFont="1" applyFill="1" applyBorder="1" applyAlignment="1">
      <alignment horizontal="left" vertical="top" readingOrder="1"/>
    </xf>
    <xf numFmtId="0" fontId="2" fillId="36" borderId="49" xfId="0" applyFont="1" applyFill="1" applyBorder="1" applyAlignment="1">
      <alignment horizontal="left" vertical="top" readingOrder="1"/>
    </xf>
    <xf numFmtId="0" fontId="2" fillId="0" borderId="59" xfId="0" applyFont="1" applyBorder="1" applyAlignment="1">
      <alignment horizontal="center" vertical="top" readingOrder="1"/>
    </xf>
    <xf numFmtId="0" fontId="2" fillId="0" borderId="32" xfId="0" applyFont="1" applyBorder="1" applyAlignment="1">
      <alignment horizontal="left" vertical="top" readingOrder="1"/>
    </xf>
    <xf numFmtId="3" fontId="2" fillId="0" borderId="46" xfId="0" applyNumberFormat="1" applyFont="1" applyBorder="1" applyAlignment="1">
      <alignment horizontal="right" vertical="top" readingOrder="1"/>
    </xf>
    <xf numFmtId="0" fontId="2" fillId="0" borderId="49" xfId="0" applyFont="1" applyBorder="1" applyAlignment="1">
      <alignment horizontal="center" vertical="top" readingOrder="1"/>
    </xf>
    <xf numFmtId="0" fontId="2" fillId="35" borderId="61" xfId="0" applyFont="1" applyFill="1" applyBorder="1" applyAlignment="1">
      <alignment vertical="top" readingOrder="1"/>
    </xf>
    <xf numFmtId="0" fontId="2" fillId="35" borderId="59" xfId="0" applyFont="1" applyFill="1" applyBorder="1" applyAlignment="1">
      <alignment vertical="top" readingOrder="1"/>
    </xf>
    <xf numFmtId="0" fontId="2" fillId="0" borderId="61" xfId="0" applyFont="1" applyFill="1" applyBorder="1" applyAlignment="1">
      <alignment horizontal="left" vertical="top" readingOrder="1"/>
    </xf>
    <xf numFmtId="0" fontId="2" fillId="0" borderId="32" xfId="0" applyFont="1" applyFill="1" applyBorder="1" applyAlignment="1">
      <alignment horizontal="left" vertical="top" readingOrder="1"/>
    </xf>
    <xf numFmtId="0" fontId="2" fillId="0" borderId="59" xfId="0" applyFont="1" applyFill="1" applyBorder="1" applyAlignment="1">
      <alignment horizontal="left" vertical="top" readingOrder="1"/>
    </xf>
    <xf numFmtId="0" fontId="2" fillId="0" borderId="49" xfId="0" applyFont="1" applyFill="1" applyBorder="1" applyAlignment="1">
      <alignment horizontal="left" vertical="top" readingOrder="1"/>
    </xf>
    <xf numFmtId="3" fontId="2" fillId="0" borderId="46" xfId="0" applyNumberFormat="1" applyFont="1" applyFill="1" applyBorder="1" applyAlignment="1">
      <alignment horizontal="right" vertical="top" readingOrder="1"/>
    </xf>
    <xf numFmtId="0" fontId="5" fillId="36" borderId="32" xfId="0" applyFont="1" applyFill="1" applyBorder="1" applyAlignment="1">
      <alignment horizontal="left" vertical="top" readingOrder="1"/>
    </xf>
    <xf numFmtId="0" fontId="6" fillId="37" borderId="61" xfId="0" applyFont="1" applyFill="1" applyBorder="1" applyAlignment="1">
      <alignment horizontal="left" vertical="top" readingOrder="1"/>
    </xf>
    <xf numFmtId="0" fontId="6" fillId="37" borderId="59" xfId="0" applyFont="1" applyFill="1" applyBorder="1" applyAlignment="1">
      <alignment horizontal="left" vertical="top" readingOrder="1"/>
    </xf>
    <xf numFmtId="0" fontId="6" fillId="37" borderId="49" xfId="0" applyFont="1" applyFill="1" applyBorder="1" applyAlignment="1">
      <alignment horizontal="left" vertical="top" readingOrder="1"/>
    </xf>
    <xf numFmtId="0" fontId="5" fillId="36" borderId="59" xfId="0" applyFont="1" applyFill="1" applyBorder="1" applyAlignment="1">
      <alignment horizontal="left" vertical="top" readingOrder="1"/>
    </xf>
    <xf numFmtId="0" fontId="5" fillId="36" borderId="49" xfId="0" applyFont="1" applyFill="1" applyBorder="1" applyAlignment="1">
      <alignment horizontal="left" vertical="top" readingOrder="1"/>
    </xf>
    <xf numFmtId="3" fontId="2" fillId="37" borderId="46" xfId="0" applyNumberFormat="1" applyFont="1" applyFill="1" applyBorder="1" applyAlignment="1">
      <alignment horizontal="right" vertical="top" readingOrder="1"/>
    </xf>
    <xf numFmtId="0" fontId="2" fillId="35" borderId="61" xfId="0" applyFont="1" applyFill="1" applyBorder="1" applyAlignment="1">
      <alignment horizontal="left" vertical="top" readingOrder="1"/>
    </xf>
    <xf numFmtId="0" fontId="2" fillId="0" borderId="51" xfId="0" applyFont="1" applyBorder="1" applyAlignment="1">
      <alignment horizontal="right" vertical="top" readingOrder="1"/>
    </xf>
    <xf numFmtId="0" fontId="2" fillId="0" borderId="52" xfId="0" applyFont="1" applyBorder="1" applyAlignment="1">
      <alignment horizontal="right" vertical="top" readingOrder="1"/>
    </xf>
    <xf numFmtId="0" fontId="2" fillId="0" borderId="53" xfId="0" applyFont="1" applyBorder="1" applyAlignment="1">
      <alignment horizontal="right" vertical="top" readingOrder="1"/>
    </xf>
    <xf numFmtId="0" fontId="2" fillId="0" borderId="58" xfId="0" applyFont="1" applyBorder="1" applyAlignment="1">
      <alignment horizontal="right" vertical="top" readingOrder="1"/>
    </xf>
    <xf numFmtId="3" fontId="2" fillId="0" borderId="32" xfId="0" applyNumberFormat="1" applyFont="1" applyBorder="1" applyAlignment="1">
      <alignment horizontal="right" vertical="top" readingOrder="1"/>
    </xf>
    <xf numFmtId="3" fontId="2" fillId="0" borderId="52" xfId="0" applyNumberFormat="1" applyFont="1" applyBorder="1" applyAlignment="1">
      <alignment horizontal="right" vertical="top" readingOrder="1"/>
    </xf>
    <xf numFmtId="0" fontId="2" fillId="0" borderId="53" xfId="0" applyFont="1" applyBorder="1" applyAlignment="1">
      <alignment horizontal="left" vertical="top" readingOrder="1"/>
    </xf>
    <xf numFmtId="0" fontId="2" fillId="0" borderId="54" xfId="0" applyFont="1" applyBorder="1" applyAlignment="1">
      <alignment horizontal="left" vertical="top" readingOrder="1"/>
    </xf>
    <xf numFmtId="0" fontId="2" fillId="0" borderId="55" xfId="0" applyFont="1" applyBorder="1" applyAlignment="1">
      <alignment horizontal="left" vertical="top" readingOrder="1"/>
    </xf>
    <xf numFmtId="0" fontId="1" fillId="0" borderId="32" xfId="0" applyFont="1" applyBorder="1" applyAlignment="1">
      <alignment vertical="top" readingOrder="1"/>
    </xf>
    <xf numFmtId="3" fontId="1" fillId="0" borderId="32" xfId="0" applyNumberFormat="1" applyFont="1" applyBorder="1" applyAlignment="1">
      <alignment horizontal="right" vertical="top" readingOrder="1"/>
    </xf>
    <xf numFmtId="0" fontId="20" fillId="0" borderId="68" xfId="0" applyFont="1" applyBorder="1" applyAlignment="1">
      <alignment horizontal="right" vertical="top" wrapText="1"/>
    </xf>
    <xf numFmtId="0" fontId="20" fillId="0" borderId="54" xfId="0" applyFont="1" applyBorder="1" applyAlignment="1">
      <alignment horizontal="right" vertical="top" wrapText="1"/>
    </xf>
    <xf numFmtId="0" fontId="20" fillId="38" borderId="55" xfId="0" applyFont="1" applyFill="1" applyBorder="1" applyAlignment="1">
      <alignment horizontal="left" vertical="top" wrapText="1"/>
    </xf>
    <xf numFmtId="3" fontId="20" fillId="38" borderId="52" xfId="0" applyNumberFormat="1" applyFont="1" applyFill="1" applyBorder="1" applyAlignment="1" applyProtection="1">
      <alignment horizontal="right" vertical="top" wrapText="1"/>
      <protection locked="0"/>
    </xf>
    <xf numFmtId="3" fontId="29" fillId="38" borderId="0" xfId="0" applyNumberFormat="1" applyFont="1" applyFill="1" applyBorder="1" applyAlignment="1">
      <alignment horizontal="right" vertical="top" wrapText="1"/>
    </xf>
    <xf numFmtId="3" fontId="25" fillId="0" borderId="32" xfId="0" applyNumberFormat="1" applyFont="1" applyBorder="1" applyAlignment="1">
      <alignment/>
    </xf>
    <xf numFmtId="0" fontId="1" fillId="39" borderId="32" xfId="0" applyFont="1" applyFill="1" applyBorder="1" applyAlignment="1">
      <alignment horizontal="center" vertical="top" wrapText="1"/>
    </xf>
    <xf numFmtId="3" fontId="1" fillId="33" borderId="46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wrapText="1" readingOrder="1"/>
    </xf>
    <xf numFmtId="0" fontId="2" fillId="0" borderId="32" xfId="0" applyFont="1" applyBorder="1" applyAlignment="1">
      <alignment horizontal="center" vertical="top" wrapText="1"/>
    </xf>
    <xf numFmtId="3" fontId="20" fillId="37" borderId="52" xfId="0" applyNumberFormat="1" applyFont="1" applyFill="1" applyBorder="1" applyAlignment="1" applyProtection="1">
      <alignment horizontal="right" vertical="top" wrapText="1"/>
      <protection locked="0"/>
    </xf>
    <xf numFmtId="0" fontId="0" fillId="38" borderId="32" xfId="0" applyFont="1" applyFill="1" applyBorder="1" applyAlignment="1">
      <alignment/>
    </xf>
    <xf numFmtId="0" fontId="0" fillId="38" borderId="0" xfId="0" applyFont="1" applyFill="1" applyAlignment="1">
      <alignment/>
    </xf>
    <xf numFmtId="0" fontId="16" fillId="38" borderId="32" xfId="0" applyFont="1" applyFill="1" applyBorder="1" applyAlignment="1">
      <alignment/>
    </xf>
    <xf numFmtId="0" fontId="0" fillId="38" borderId="0" xfId="0" applyFill="1" applyAlignment="1">
      <alignment/>
    </xf>
    <xf numFmtId="0" fontId="6" fillId="38" borderId="49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59" xfId="0" applyFont="1" applyBorder="1" applyAlignment="1">
      <alignment/>
    </xf>
    <xf numFmtId="0" fontId="11" fillId="37" borderId="59" xfId="0" applyFont="1" applyFill="1" applyBorder="1" applyAlignment="1">
      <alignment horizontal="left"/>
    </xf>
    <xf numFmtId="0" fontId="11" fillId="37" borderId="49" xfId="0" applyFont="1" applyFill="1" applyBorder="1" applyAlignment="1">
      <alignment horizontal="left"/>
    </xf>
    <xf numFmtId="0" fontId="0" fillId="37" borderId="32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3" fontId="20" fillId="35" borderId="52" xfId="0" applyNumberFormat="1" applyFont="1" applyFill="1" applyBorder="1" applyAlignment="1">
      <alignment horizontal="right" vertical="top" wrapText="1"/>
    </xf>
    <xf numFmtId="0" fontId="0" fillId="38" borderId="0" xfId="0" applyFont="1" applyFill="1" applyAlignment="1">
      <alignment/>
    </xf>
    <xf numFmtId="0" fontId="2" fillId="0" borderId="69" xfId="0" applyFont="1" applyBorder="1" applyAlignment="1">
      <alignment horizontal="right" vertical="top" wrapText="1"/>
    </xf>
    <xf numFmtId="0" fontId="23" fillId="0" borderId="70" xfId="0" applyFont="1" applyBorder="1" applyAlignment="1">
      <alignment/>
    </xf>
    <xf numFmtId="0" fontId="0" fillId="0" borderId="70" xfId="0" applyBorder="1" applyAlignment="1">
      <alignment wrapText="1"/>
    </xf>
    <xf numFmtId="0" fontId="0" fillId="35" borderId="27" xfId="0" applyFill="1" applyBorder="1" applyAlignment="1">
      <alignment/>
    </xf>
    <xf numFmtId="0" fontId="0" fillId="0" borderId="70" xfId="0" applyBorder="1" applyAlignment="1">
      <alignment/>
    </xf>
    <xf numFmtId="0" fontId="8" fillId="0" borderId="71" xfId="0" applyFont="1" applyFill="1" applyBorder="1" applyAlignment="1">
      <alignment horizontal="center" vertical="top" wrapText="1"/>
    </xf>
    <xf numFmtId="0" fontId="8" fillId="0" borderId="72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0" fillId="0" borderId="40" xfId="0" applyFont="1" applyBorder="1" applyAlignment="1">
      <alignment/>
    </xf>
    <xf numFmtId="0" fontId="0" fillId="0" borderId="73" xfId="0" applyFont="1" applyBorder="1" applyAlignment="1">
      <alignment/>
    </xf>
    <xf numFmtId="0" fontId="6" fillId="0" borderId="74" xfId="0" applyFont="1" applyFill="1" applyBorder="1" applyAlignment="1">
      <alignment vertical="top" wrapText="1"/>
    </xf>
    <xf numFmtId="0" fontId="8" fillId="0" borderId="75" xfId="0" applyFont="1" applyFill="1" applyBorder="1" applyAlignment="1">
      <alignment horizontal="right" vertical="top" wrapText="1"/>
    </xf>
    <xf numFmtId="0" fontId="8" fillId="0" borderId="76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0" fontId="23" fillId="0" borderId="60" xfId="0" applyFont="1" applyBorder="1" applyAlignment="1">
      <alignment/>
    </xf>
    <xf numFmtId="3" fontId="2" fillId="37" borderId="32" xfId="0" applyNumberFormat="1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vertical="top" wrapText="1"/>
    </xf>
    <xf numFmtId="3" fontId="6" fillId="33" borderId="32" xfId="0" applyNumberFormat="1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vertical="top" wrapText="1"/>
    </xf>
    <xf numFmtId="3" fontId="6" fillId="35" borderId="32" xfId="0" applyNumberFormat="1" applyFont="1" applyFill="1" applyBorder="1" applyAlignment="1">
      <alignment horizontal="center" vertical="top" wrapText="1"/>
    </xf>
    <xf numFmtId="3" fontId="6" fillId="37" borderId="32" xfId="0" applyNumberFormat="1" applyFont="1" applyFill="1" applyBorder="1" applyAlignment="1">
      <alignment horizontal="center" vertical="top" wrapText="1"/>
    </xf>
    <xf numFmtId="0" fontId="6" fillId="37" borderId="32" xfId="0" applyFont="1" applyFill="1" applyBorder="1" applyAlignment="1">
      <alignment vertical="top" wrapText="1"/>
    </xf>
    <xf numFmtId="0" fontId="6" fillId="16" borderId="32" xfId="0" applyFont="1" applyFill="1" applyBorder="1" applyAlignment="1">
      <alignment vertical="top" wrapText="1"/>
    </xf>
    <xf numFmtId="3" fontId="6" fillId="16" borderId="32" xfId="0" applyNumberFormat="1" applyFont="1" applyFill="1" applyBorder="1" applyAlignment="1">
      <alignment horizontal="center" vertical="top" wrapText="1"/>
    </xf>
    <xf numFmtId="3" fontId="2" fillId="16" borderId="32" xfId="0" applyNumberFormat="1" applyFont="1" applyFill="1" applyBorder="1" applyAlignment="1">
      <alignment horizontal="center" vertical="top" wrapText="1"/>
    </xf>
    <xf numFmtId="3" fontId="2" fillId="39" borderId="32" xfId="0" applyNumberFormat="1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3" fontId="2" fillId="33" borderId="32" xfId="0" applyNumberFormat="1" applyFont="1" applyFill="1" applyBorder="1" applyAlignment="1">
      <alignment horizontal="center" vertical="top" wrapText="1"/>
    </xf>
    <xf numFmtId="3" fontId="1" fillId="33" borderId="32" xfId="0" applyNumberFormat="1" applyFont="1" applyFill="1" applyBorder="1" applyAlignment="1">
      <alignment horizontal="center" vertical="top" wrapText="1"/>
    </xf>
    <xf numFmtId="3" fontId="2" fillId="33" borderId="32" xfId="0" applyNumberFormat="1" applyFont="1" applyFill="1" applyBorder="1" applyAlignment="1">
      <alignment horizontal="right" vertical="top" wrapText="1"/>
    </xf>
    <xf numFmtId="3" fontId="1" fillId="33" borderId="32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Border="1" applyAlignment="1">
      <alignment horizontal="right" vertical="top" wrapText="1"/>
    </xf>
    <xf numFmtId="3" fontId="2" fillId="36" borderId="32" xfId="0" applyNumberFormat="1" applyFont="1" applyFill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right" vertical="top" wrapText="1"/>
    </xf>
    <xf numFmtId="3" fontId="2" fillId="35" borderId="32" xfId="0" applyNumberFormat="1" applyFont="1" applyFill="1" applyBorder="1" applyAlignment="1">
      <alignment horizontal="right" vertical="top" wrapText="1"/>
    </xf>
    <xf numFmtId="3" fontId="2" fillId="37" borderId="32" xfId="0" applyNumberFormat="1" applyFont="1" applyFill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0" fontId="23" fillId="0" borderId="73" xfId="0" applyFont="1" applyBorder="1" applyAlignment="1">
      <alignment/>
    </xf>
    <xf numFmtId="0" fontId="0" fillId="0" borderId="73" xfId="0" applyBorder="1" applyAlignment="1">
      <alignment/>
    </xf>
    <xf numFmtId="0" fontId="23" fillId="0" borderId="12" xfId="0" applyFont="1" applyBorder="1" applyAlignment="1">
      <alignment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6" fillId="0" borderId="0" xfId="0" applyFont="1" applyAlignment="1">
      <alignment/>
    </xf>
    <xf numFmtId="0" fontId="8" fillId="0" borderId="0" xfId="0" applyFont="1" applyAlignment="1">
      <alignment horizontal="justify"/>
    </xf>
    <xf numFmtId="0" fontId="6" fillId="0" borderId="45" xfId="0" applyFont="1" applyBorder="1" applyAlignment="1">
      <alignment horizontal="justify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center" vertical="top" wrapText="1"/>
    </xf>
    <xf numFmtId="0" fontId="8" fillId="16" borderId="69" xfId="0" applyFont="1" applyFill="1" applyBorder="1" applyAlignment="1">
      <alignment horizontal="center" vertical="top" wrapText="1"/>
    </xf>
    <xf numFmtId="0" fontId="8" fillId="16" borderId="70" xfId="0" applyFont="1" applyFill="1" applyBorder="1" applyAlignment="1">
      <alignment horizontal="center" vertical="top" wrapText="1"/>
    </xf>
    <xf numFmtId="0" fontId="8" fillId="16" borderId="69" xfId="0" applyFont="1" applyFill="1" applyBorder="1" applyAlignment="1">
      <alignment horizontal="justify" vertical="top" wrapText="1"/>
    </xf>
    <xf numFmtId="0" fontId="16" fillId="37" borderId="0" xfId="0" applyFont="1" applyFill="1" applyAlignment="1">
      <alignment/>
    </xf>
    <xf numFmtId="0" fontId="8" fillId="37" borderId="79" xfId="0" applyFont="1" applyFill="1" applyBorder="1" applyAlignment="1">
      <alignment horizontal="center" vertical="top" wrapText="1"/>
    </xf>
    <xf numFmtId="0" fontId="8" fillId="37" borderId="8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right" indent="3"/>
    </xf>
    <xf numFmtId="0" fontId="6" fillId="0" borderId="0" xfId="0" applyFont="1" applyAlignment="1">
      <alignment horizontal="center"/>
    </xf>
    <xf numFmtId="0" fontId="37" fillId="0" borderId="32" xfId="0" applyFont="1" applyBorder="1" applyAlignment="1">
      <alignment/>
    </xf>
    <xf numFmtId="0" fontId="37" fillId="0" borderId="32" xfId="0" applyFont="1" applyBorder="1" applyAlignment="1">
      <alignment horizontal="left"/>
    </xf>
    <xf numFmtId="0" fontId="37" fillId="0" borderId="32" xfId="0" applyFont="1" applyBorder="1" applyAlignment="1">
      <alignment/>
    </xf>
    <xf numFmtId="0" fontId="37" fillId="0" borderId="32" xfId="0" applyFont="1" applyBorder="1" applyAlignment="1">
      <alignment wrapText="1"/>
    </xf>
    <xf numFmtId="0" fontId="37" fillId="0" borderId="32" xfId="0" applyFont="1" applyBorder="1" applyAlignment="1">
      <alignment horizontal="left" wrapText="1"/>
    </xf>
    <xf numFmtId="0" fontId="8" fillId="10" borderId="32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6" fillId="0" borderId="11" xfId="56" applyFont="1" applyBorder="1" applyAlignment="1">
      <alignment horizontal="center" vertical="top" wrapText="1"/>
      <protection/>
    </xf>
    <xf numFmtId="0" fontId="6" fillId="0" borderId="12" xfId="56" applyFont="1" applyBorder="1" applyAlignment="1">
      <alignment vertical="top" wrapText="1"/>
      <protection/>
    </xf>
    <xf numFmtId="0" fontId="6" fillId="0" borderId="0" xfId="56" applyFont="1" applyAlignment="1">
      <alignment horizontal="center"/>
      <protection/>
    </xf>
    <xf numFmtId="0" fontId="0" fillId="0" borderId="27" xfId="56" applyBorder="1" applyAlignment="1">
      <alignment horizontal="center"/>
      <protection/>
    </xf>
    <xf numFmtId="0" fontId="0" fillId="0" borderId="27" xfId="56" applyBorder="1">
      <alignment/>
      <protection/>
    </xf>
    <xf numFmtId="0" fontId="6" fillId="33" borderId="11" xfId="56" applyFont="1" applyFill="1" applyBorder="1" applyAlignment="1">
      <alignment horizontal="center" vertical="top" wrapText="1"/>
      <protection/>
    </xf>
    <xf numFmtId="0" fontId="6" fillId="33" borderId="12" xfId="56" applyFont="1" applyFill="1" applyBorder="1" applyAlignment="1">
      <alignment vertical="top" wrapText="1"/>
      <protection/>
    </xf>
    <xf numFmtId="0" fontId="8" fillId="34" borderId="12" xfId="56" applyFont="1" applyFill="1" applyBorder="1" applyAlignment="1">
      <alignment vertical="top" wrapText="1"/>
      <protection/>
    </xf>
    <xf numFmtId="3" fontId="8" fillId="34" borderId="11" xfId="56" applyNumberFormat="1" applyFont="1" applyFill="1" applyBorder="1" applyAlignment="1">
      <alignment horizontal="center" vertical="top" wrapText="1"/>
      <protection/>
    </xf>
    <xf numFmtId="0" fontId="8" fillId="34" borderId="11" xfId="56" applyFont="1" applyFill="1" applyBorder="1" applyAlignment="1">
      <alignment horizontal="center" vertical="top" wrapText="1"/>
      <protection/>
    </xf>
    <xf numFmtId="0" fontId="6" fillId="0" borderId="12" xfId="56" applyFont="1" applyFill="1" applyBorder="1" applyAlignment="1">
      <alignment vertical="top" wrapText="1"/>
      <protection/>
    </xf>
    <xf numFmtId="0" fontId="6" fillId="0" borderId="11" xfId="56" applyFont="1" applyFill="1" applyBorder="1" applyAlignment="1">
      <alignment horizontal="center" vertical="top" wrapText="1"/>
      <protection/>
    </xf>
    <xf numFmtId="0" fontId="8" fillId="0" borderId="74" xfId="56" applyFont="1" applyFill="1" applyBorder="1" applyAlignment="1">
      <alignment horizontal="center" vertical="top" wrapText="1"/>
      <protection/>
    </xf>
    <xf numFmtId="0" fontId="6" fillId="0" borderId="12" xfId="56" applyFont="1" applyFill="1" applyBorder="1" applyAlignment="1">
      <alignment vertical="top" wrapText="1"/>
      <protection/>
    </xf>
    <xf numFmtId="0" fontId="8" fillId="0" borderId="81" xfId="56" applyFont="1" applyFill="1" applyBorder="1" applyAlignment="1">
      <alignment horizontal="center" vertical="top" wrapText="1"/>
      <protection/>
    </xf>
    <xf numFmtId="0" fontId="36" fillId="0" borderId="0" xfId="56" applyFont="1" applyAlignment="1">
      <alignment horizontal="right" vertical="top" wrapText="1"/>
      <protection/>
    </xf>
    <xf numFmtId="0" fontId="0" fillId="0" borderId="73" xfId="56" applyBorder="1">
      <alignment/>
      <protection/>
    </xf>
    <xf numFmtId="0" fontId="6" fillId="35" borderId="12" xfId="56" applyFont="1" applyFill="1" applyBorder="1" applyAlignment="1">
      <alignment vertical="top" wrapText="1"/>
      <protection/>
    </xf>
    <xf numFmtId="3" fontId="6" fillId="35" borderId="11" xfId="56" applyNumberFormat="1" applyFont="1" applyFill="1" applyBorder="1" applyAlignment="1">
      <alignment horizontal="center" vertical="top" wrapText="1"/>
      <protection/>
    </xf>
    <xf numFmtId="3" fontId="6" fillId="33" borderId="11" xfId="56" applyNumberFormat="1" applyFont="1" applyFill="1" applyBorder="1" applyAlignment="1">
      <alignment horizontal="center" vertical="top" wrapText="1"/>
      <protection/>
    </xf>
    <xf numFmtId="0" fontId="2" fillId="33" borderId="12" xfId="56" applyFont="1" applyFill="1" applyBorder="1" applyAlignment="1">
      <alignment vertical="top" wrapText="1"/>
      <protection/>
    </xf>
    <xf numFmtId="0" fontId="6" fillId="35" borderId="11" xfId="56" applyFont="1" applyFill="1" applyBorder="1" applyAlignment="1">
      <alignment horizontal="center" vertical="top" wrapText="1"/>
      <protection/>
    </xf>
    <xf numFmtId="0" fontId="6" fillId="35" borderId="11" xfId="56" applyFont="1" applyFill="1" applyBorder="1" applyAlignment="1">
      <alignment horizontal="center" vertical="top" wrapText="1"/>
      <protection/>
    </xf>
    <xf numFmtId="0" fontId="0" fillId="0" borderId="11" xfId="56" applyBorder="1" applyAlignment="1">
      <alignment horizontal="center"/>
      <protection/>
    </xf>
    <xf numFmtId="0" fontId="37" fillId="37" borderId="32" xfId="0" applyFont="1" applyFill="1" applyBorder="1" applyAlignment="1">
      <alignment horizontal="left" wrapText="1"/>
    </xf>
    <xf numFmtId="0" fontId="74" fillId="0" borderId="82" xfId="0" applyFont="1" applyBorder="1" applyAlignment="1">
      <alignment wrapText="1"/>
    </xf>
    <xf numFmtId="0" fontId="16" fillId="0" borderId="0" xfId="56" applyFont="1" applyAlignment="1">
      <alignment horizontal="right"/>
      <protection/>
    </xf>
    <xf numFmtId="177" fontId="11" fillId="0" borderId="32" xfId="40" applyNumberFormat="1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6" fillId="35" borderId="49" xfId="0" applyFont="1" applyFill="1" applyBorder="1" applyAlignment="1">
      <alignment horizontal="left"/>
    </xf>
    <xf numFmtId="0" fontId="16" fillId="0" borderId="61" xfId="0" applyFont="1" applyBorder="1" applyAlignment="1">
      <alignment/>
    </xf>
    <xf numFmtId="0" fontId="16" fillId="0" borderId="59" xfId="0" applyFont="1" applyBorder="1" applyAlignment="1">
      <alignment/>
    </xf>
    <xf numFmtId="0" fontId="16" fillId="37" borderId="32" xfId="0" applyFont="1" applyFill="1" applyBorder="1" applyAlignment="1">
      <alignment/>
    </xf>
    <xf numFmtId="0" fontId="6" fillId="37" borderId="49" xfId="0" applyFont="1" applyFill="1" applyBorder="1" applyAlignment="1">
      <alignment/>
    </xf>
    <xf numFmtId="0" fontId="6" fillId="0" borderId="26" xfId="56" applyFont="1" applyBorder="1" applyAlignment="1">
      <alignment vertical="top" wrapText="1"/>
      <protection/>
    </xf>
    <xf numFmtId="0" fontId="6" fillId="0" borderId="21" xfId="56" applyFont="1" applyBorder="1" applyAlignment="1">
      <alignment horizontal="center" vertical="top" wrapText="1"/>
      <protection/>
    </xf>
    <xf numFmtId="0" fontId="6" fillId="40" borderId="69" xfId="0" applyFont="1" applyFill="1" applyBorder="1" applyAlignment="1">
      <alignment/>
    </xf>
    <xf numFmtId="3" fontId="0" fillId="40" borderId="70" xfId="0" applyNumberForma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right" vertical="top" wrapText="1"/>
    </xf>
    <xf numFmtId="0" fontId="17" fillId="0" borderId="21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41" borderId="32" xfId="0" applyFont="1" applyFill="1" applyBorder="1" applyAlignment="1">
      <alignment horizontal="justify" vertical="top" wrapText="1"/>
    </xf>
    <xf numFmtId="0" fontId="6" fillId="41" borderId="32" xfId="0" applyFont="1" applyFill="1" applyBorder="1" applyAlignment="1">
      <alignment horizontal="center" vertical="top" wrapText="1"/>
    </xf>
    <xf numFmtId="0" fontId="6" fillId="41" borderId="32" xfId="0" applyFont="1" applyFill="1" applyBorder="1" applyAlignment="1">
      <alignment horizontal="right" vertical="top" wrapText="1"/>
    </xf>
    <xf numFmtId="1" fontId="0" fillId="0" borderId="32" xfId="0" applyNumberFormat="1" applyBorder="1" applyAlignment="1">
      <alignment/>
    </xf>
    <xf numFmtId="3" fontId="11" fillId="0" borderId="32" xfId="0" applyNumberFormat="1" applyFont="1" applyBorder="1" applyAlignment="1">
      <alignment horizontal="center" vertical="top"/>
    </xf>
    <xf numFmtId="3" fontId="24" fillId="0" borderId="32" xfId="0" applyNumberFormat="1" applyFont="1" applyBorder="1" applyAlignment="1">
      <alignment horizontal="center" vertical="top" wrapText="1"/>
    </xf>
    <xf numFmtId="3" fontId="11" fillId="0" borderId="32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1" fontId="23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1" fontId="23" fillId="0" borderId="32" xfId="0" applyNumberFormat="1" applyFont="1" applyBorder="1" applyAlignment="1">
      <alignment/>
    </xf>
    <xf numFmtId="0" fontId="24" fillId="0" borderId="32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5" fillId="35" borderId="83" xfId="0" applyFont="1" applyFill="1" applyBorder="1" applyAlignment="1">
      <alignment horizontal="center" vertical="top" wrapText="1"/>
    </xf>
    <xf numFmtId="0" fontId="15" fillId="35" borderId="84" xfId="0" applyFont="1" applyFill="1" applyBorder="1" applyAlignment="1">
      <alignment vertical="top" wrapText="1"/>
    </xf>
    <xf numFmtId="0" fontId="18" fillId="35" borderId="85" xfId="0" applyFont="1" applyFill="1" applyBorder="1" applyAlignment="1">
      <alignment vertical="top" wrapText="1"/>
    </xf>
    <xf numFmtId="0" fontId="18" fillId="35" borderId="25" xfId="0" applyFont="1" applyFill="1" applyBorder="1" applyAlignment="1">
      <alignment vertical="top" wrapText="1"/>
    </xf>
    <xf numFmtId="0" fontId="18" fillId="35" borderId="37" xfId="0" applyFont="1" applyFill="1" applyBorder="1" applyAlignment="1">
      <alignment vertical="top" wrapText="1"/>
    </xf>
    <xf numFmtId="0" fontId="18" fillId="0" borderId="86" xfId="0" applyFont="1" applyBorder="1" applyAlignment="1">
      <alignment vertical="top" wrapText="1"/>
    </xf>
    <xf numFmtId="0" fontId="15" fillId="0" borderId="72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8" fillId="0" borderId="85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5" fillId="0" borderId="86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8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" fillId="35" borderId="40" xfId="0" applyFont="1" applyFill="1" applyBorder="1" applyAlignment="1">
      <alignment horizontal="center" vertical="top" wrapText="1"/>
    </xf>
    <xf numFmtId="0" fontId="17" fillId="35" borderId="60" xfId="0" applyFont="1" applyFill="1" applyBorder="1" applyAlignment="1">
      <alignment horizontal="center" vertical="top" wrapText="1"/>
    </xf>
    <xf numFmtId="0" fontId="19" fillId="0" borderId="60" xfId="0" applyFont="1" applyBorder="1" applyAlignment="1">
      <alignment horizontal="center"/>
    </xf>
    <xf numFmtId="0" fontId="1" fillId="35" borderId="73" xfId="0" applyFont="1" applyFill="1" applyBorder="1" applyAlignment="1">
      <alignment horizontal="right" vertical="top" wrapText="1"/>
    </xf>
    <xf numFmtId="0" fontId="17" fillId="35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" fillId="0" borderId="2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2" fillId="0" borderId="26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87" xfId="0" applyFont="1" applyBorder="1" applyAlignment="1">
      <alignment vertical="top" wrapText="1"/>
    </xf>
    <xf numFmtId="3" fontId="14" fillId="0" borderId="26" xfId="0" applyNumberFormat="1" applyFont="1" applyBorder="1" applyAlignment="1">
      <alignment horizontal="center" vertical="top" wrapText="1"/>
    </xf>
    <xf numFmtId="0" fontId="0" fillId="0" borderId="74" xfId="0" applyBorder="1" applyAlignment="1">
      <alignment/>
    </xf>
    <xf numFmtId="3" fontId="14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23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5" fillId="0" borderId="32" xfId="0" applyFont="1" applyBorder="1" applyAlignment="1">
      <alignment/>
    </xf>
    <xf numFmtId="0" fontId="37" fillId="0" borderId="32" xfId="0" applyFont="1" applyBorder="1" applyAlignment="1">
      <alignment horizontal="justify" vertical="top" wrapText="1"/>
    </xf>
    <xf numFmtId="0" fontId="34" fillId="0" borderId="32" xfId="0" applyFont="1" applyBorder="1" applyAlignment="1">
      <alignment horizontal="right"/>
    </xf>
    <xf numFmtId="0" fontId="34" fillId="0" borderId="32" xfId="0" applyFont="1" applyBorder="1" applyAlignment="1">
      <alignment horizontal="justify" vertical="top" wrapText="1"/>
    </xf>
    <xf numFmtId="0" fontId="34" fillId="0" borderId="32" xfId="0" applyFont="1" applyBorder="1" applyAlignment="1">
      <alignment/>
    </xf>
    <xf numFmtId="0" fontId="34" fillId="0" borderId="32" xfId="0" applyFont="1" applyBorder="1" applyAlignment="1">
      <alignment horizontal="right" vertical="top" wrapText="1"/>
    </xf>
    <xf numFmtId="0" fontId="37" fillId="0" borderId="32" xfId="0" applyFont="1" applyFill="1" applyBorder="1" applyAlignment="1">
      <alignment/>
    </xf>
    <xf numFmtId="0" fontId="34" fillId="0" borderId="32" xfId="0" applyFont="1" applyFill="1" applyBorder="1" applyAlignment="1">
      <alignment horizontal="justify" vertical="top" wrapText="1"/>
    </xf>
    <xf numFmtId="0" fontId="34" fillId="0" borderId="32" xfId="0" applyFont="1" applyFill="1" applyBorder="1" applyAlignment="1">
      <alignment/>
    </xf>
    <xf numFmtId="0" fontId="39" fillId="0" borderId="32" xfId="0" applyFont="1" applyBorder="1" applyAlignment="1">
      <alignment/>
    </xf>
    <xf numFmtId="0" fontId="16" fillId="0" borderId="0" xfId="56" applyFont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horizontal="right"/>
      <protection/>
    </xf>
    <xf numFmtId="0" fontId="25" fillId="0" borderId="32" xfId="56" applyFont="1" applyBorder="1">
      <alignment/>
      <protection/>
    </xf>
    <xf numFmtId="0" fontId="6" fillId="0" borderId="32" xfId="56" applyFont="1" applyBorder="1" applyAlignment="1">
      <alignment horizontal="center"/>
      <protection/>
    </xf>
    <xf numFmtId="0" fontId="6" fillId="0" borderId="32" xfId="56" applyFont="1" applyBorder="1" applyAlignment="1" applyProtection="1">
      <alignment horizontal="justify"/>
      <protection locked="0"/>
    </xf>
    <xf numFmtId="0" fontId="8" fillId="0" borderId="32" xfId="56" applyFont="1" applyBorder="1" applyAlignment="1">
      <alignment horizontal="justify"/>
      <protection/>
    </xf>
    <xf numFmtId="0" fontId="11" fillId="0" borderId="32" xfId="56" applyFont="1" applyBorder="1" applyAlignment="1" applyProtection="1">
      <alignment horizontal="justify"/>
      <protection locked="0"/>
    </xf>
    <xf numFmtId="0" fontId="16" fillId="0" borderId="32" xfId="56" applyFont="1" applyBorder="1" applyProtection="1">
      <alignment/>
      <protection locked="0"/>
    </xf>
    <xf numFmtId="0" fontId="16" fillId="35" borderId="32" xfId="56" applyFont="1" applyFill="1" applyBorder="1" applyProtection="1">
      <alignment/>
      <protection locked="0"/>
    </xf>
    <xf numFmtId="0" fontId="6" fillId="37" borderId="32" xfId="56" applyFont="1" applyFill="1" applyBorder="1" applyAlignment="1" applyProtection="1">
      <alignment horizontal="justify"/>
      <protection locked="0"/>
    </xf>
    <xf numFmtId="0" fontId="25" fillId="37" borderId="32" xfId="56" applyFont="1" applyFill="1" applyBorder="1" applyProtection="1">
      <alignment/>
      <protection locked="0"/>
    </xf>
    <xf numFmtId="0" fontId="8" fillId="37" borderId="32" xfId="56" applyFont="1" applyFill="1" applyBorder="1" applyAlignment="1">
      <alignment horizontal="justify"/>
      <protection/>
    </xf>
    <xf numFmtId="0" fontId="25" fillId="37" borderId="32" xfId="56" applyFont="1" applyFill="1" applyBorder="1">
      <alignment/>
      <protection/>
    </xf>
    <xf numFmtId="0" fontId="16" fillId="37" borderId="32" xfId="56" applyFont="1" applyFill="1" applyBorder="1">
      <alignment/>
      <protection/>
    </xf>
    <xf numFmtId="0" fontId="29" fillId="33" borderId="88" xfId="0" applyFont="1" applyFill="1" applyBorder="1" applyAlignment="1">
      <alignment horizontal="center" vertical="top" readingOrder="1"/>
    </xf>
    <xf numFmtId="0" fontId="29" fillId="33" borderId="89" xfId="0" applyFont="1" applyFill="1" applyBorder="1" applyAlignment="1">
      <alignment horizontal="center" vertical="top" readingOrder="1"/>
    </xf>
    <xf numFmtId="3" fontId="29" fillId="33" borderId="90" xfId="0" applyNumberFormat="1" applyFont="1" applyFill="1" applyBorder="1" applyAlignment="1">
      <alignment horizontal="center" vertical="top" readingOrder="1"/>
    </xf>
    <xf numFmtId="0" fontId="2" fillId="0" borderId="30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2" fillId="0" borderId="61" xfId="0" applyFont="1" applyBorder="1" applyAlignment="1">
      <alignment horizontal="left" vertical="top" readingOrder="1"/>
    </xf>
    <xf numFmtId="0" fontId="2" fillId="0" borderId="59" xfId="0" applyFont="1" applyBorder="1" applyAlignment="1">
      <alignment horizontal="left" vertical="top" readingOrder="1"/>
    </xf>
    <xf numFmtId="0" fontId="2" fillId="0" borderId="49" xfId="0" applyFont="1" applyBorder="1" applyAlignment="1">
      <alignment horizontal="left" vertical="top" readingOrder="1"/>
    </xf>
    <xf numFmtId="0" fontId="6" fillId="37" borderId="61" xfId="0" applyFont="1" applyFill="1" applyBorder="1" applyAlignment="1">
      <alignment horizontal="left" vertical="top" wrapText="1" readingOrder="1"/>
    </xf>
    <xf numFmtId="0" fontId="6" fillId="37" borderId="59" xfId="0" applyFont="1" applyFill="1" applyBorder="1" applyAlignment="1">
      <alignment horizontal="left" vertical="top" wrapText="1" readingOrder="1"/>
    </xf>
    <xf numFmtId="0" fontId="6" fillId="37" borderId="49" xfId="0" applyFont="1" applyFill="1" applyBorder="1" applyAlignment="1">
      <alignment horizontal="left" vertical="top" wrapText="1" readingOrder="1"/>
    </xf>
    <xf numFmtId="0" fontId="2" fillId="0" borderId="61" xfId="0" applyFont="1" applyFill="1" applyBorder="1" applyAlignment="1">
      <alignment horizontal="left" vertical="top" readingOrder="1"/>
    </xf>
    <xf numFmtId="0" fontId="2" fillId="0" borderId="59" xfId="0" applyFont="1" applyFill="1" applyBorder="1" applyAlignment="1">
      <alignment horizontal="left" vertical="top" readingOrder="1"/>
    </xf>
    <xf numFmtId="0" fontId="2" fillId="0" borderId="49" xfId="0" applyFont="1" applyFill="1" applyBorder="1" applyAlignment="1">
      <alignment horizontal="left" vertical="top" readingOrder="1"/>
    </xf>
    <xf numFmtId="3" fontId="2" fillId="0" borderId="32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left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6" borderId="32" xfId="0" applyFont="1" applyFill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33" borderId="32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2" fillId="36" borderId="32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 wrapText="1"/>
    </xf>
    <xf numFmtId="0" fontId="2" fillId="37" borderId="32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8" fillId="0" borderId="57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8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35" borderId="61" xfId="0" applyFont="1" applyFill="1" applyBorder="1" applyAlignment="1">
      <alignment horizontal="left"/>
    </xf>
    <xf numFmtId="0" fontId="6" fillId="35" borderId="59" xfId="0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8" borderId="61" xfId="0" applyFont="1" applyFill="1" applyBorder="1" applyAlignment="1">
      <alignment horizontal="left"/>
    </xf>
    <xf numFmtId="0" fontId="6" fillId="38" borderId="59" xfId="0" applyFont="1" applyFill="1" applyBorder="1" applyAlignment="1">
      <alignment horizontal="left"/>
    </xf>
    <xf numFmtId="0" fontId="6" fillId="37" borderId="59" xfId="0" applyFont="1" applyFill="1" applyBorder="1" applyAlignment="1">
      <alignment horizontal="left"/>
    </xf>
    <xf numFmtId="0" fontId="23" fillId="35" borderId="61" xfId="0" applyFont="1" applyFill="1" applyBorder="1" applyAlignment="1">
      <alignment horizontal="left" wrapText="1"/>
    </xf>
    <xf numFmtId="0" fontId="23" fillId="35" borderId="59" xfId="0" applyFont="1" applyFill="1" applyBorder="1" applyAlignment="1">
      <alignment horizontal="left" wrapText="1"/>
    </xf>
    <xf numFmtId="0" fontId="23" fillId="35" borderId="49" xfId="0" applyFont="1" applyFill="1" applyBorder="1" applyAlignment="1">
      <alignment horizontal="left" wrapText="1"/>
    </xf>
    <xf numFmtId="0" fontId="6" fillId="36" borderId="61" xfId="0" applyFont="1" applyFill="1" applyBorder="1" applyAlignment="1">
      <alignment horizontal="left"/>
    </xf>
    <xf numFmtId="0" fontId="6" fillId="36" borderId="59" xfId="0" applyFont="1" applyFill="1" applyBorder="1" applyAlignment="1">
      <alignment horizontal="left"/>
    </xf>
    <xf numFmtId="0" fontId="6" fillId="36" borderId="49" xfId="0" applyFont="1" applyFill="1" applyBorder="1" applyAlignment="1">
      <alignment horizontal="left"/>
    </xf>
    <xf numFmtId="0" fontId="23" fillId="35" borderId="61" xfId="0" applyFont="1" applyFill="1" applyBorder="1" applyAlignment="1">
      <alignment horizontal="left"/>
    </xf>
    <xf numFmtId="0" fontId="23" fillId="35" borderId="59" xfId="0" applyFont="1" applyFill="1" applyBorder="1" applyAlignment="1">
      <alignment horizontal="left"/>
    </xf>
    <xf numFmtId="0" fontId="23" fillId="35" borderId="49" xfId="0" applyFont="1" applyFill="1" applyBorder="1" applyAlignment="1">
      <alignment horizontal="left"/>
    </xf>
    <xf numFmtId="0" fontId="27" fillId="35" borderId="61" xfId="0" applyFont="1" applyFill="1" applyBorder="1" applyAlignment="1">
      <alignment horizontal="left"/>
    </xf>
    <xf numFmtId="0" fontId="27" fillId="35" borderId="59" xfId="0" applyFont="1" applyFill="1" applyBorder="1" applyAlignment="1">
      <alignment horizontal="left"/>
    </xf>
    <xf numFmtId="0" fontId="27" fillId="35" borderId="49" xfId="0" applyFont="1" applyFill="1" applyBorder="1" applyAlignment="1">
      <alignment horizontal="left"/>
    </xf>
    <xf numFmtId="0" fontId="0" fillId="38" borderId="61" xfId="0" applyFont="1" applyFill="1" applyBorder="1" applyAlignment="1">
      <alignment horizontal="left"/>
    </xf>
    <xf numFmtId="0" fontId="0" fillId="38" borderId="59" xfId="0" applyFont="1" applyFill="1" applyBorder="1" applyAlignment="1">
      <alignment horizontal="left"/>
    </xf>
    <xf numFmtId="0" fontId="20" fillId="0" borderId="61" xfId="0" applyFont="1" applyBorder="1" applyAlignment="1">
      <alignment horizontal="left" vertical="top" wrapText="1"/>
    </xf>
    <xf numFmtId="0" fontId="20" fillId="0" borderId="59" xfId="0" applyFont="1" applyBorder="1" applyAlignment="1">
      <alignment horizontal="left" vertical="top" wrapText="1"/>
    </xf>
    <xf numFmtId="0" fontId="0" fillId="38" borderId="61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3" fontId="29" fillId="33" borderId="32" xfId="0" applyNumberFormat="1" applyFont="1" applyFill="1" applyBorder="1" applyAlignment="1">
      <alignment horizontal="center" vertical="top" wrapText="1"/>
    </xf>
    <xf numFmtId="0" fontId="24" fillId="0" borderId="61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9" fillId="0" borderId="91" xfId="0" applyFont="1" applyBorder="1" applyAlignment="1">
      <alignment vertical="top" wrapText="1"/>
    </xf>
    <xf numFmtId="0" fontId="29" fillId="0" borderId="50" xfId="0" applyFont="1" applyBorder="1" applyAlignment="1">
      <alignment vertical="top" wrapText="1"/>
    </xf>
    <xf numFmtId="0" fontId="29" fillId="33" borderId="61" xfId="0" applyFont="1" applyFill="1" applyBorder="1" applyAlignment="1">
      <alignment horizontal="left" vertical="top" wrapText="1"/>
    </xf>
    <xf numFmtId="0" fontId="29" fillId="33" borderId="59" xfId="0" applyFont="1" applyFill="1" applyBorder="1" applyAlignment="1">
      <alignment horizontal="left" vertical="top" wrapText="1"/>
    </xf>
    <xf numFmtId="0" fontId="29" fillId="33" borderId="49" xfId="0" applyFont="1" applyFill="1" applyBorder="1" applyAlignment="1">
      <alignment horizontal="left" vertical="top" wrapText="1"/>
    </xf>
    <xf numFmtId="0" fontId="20" fillId="0" borderId="32" xfId="0" applyFont="1" applyBorder="1" applyAlignment="1">
      <alignment horizontal="right" vertical="top" wrapText="1"/>
    </xf>
    <xf numFmtId="0" fontId="20" fillId="36" borderId="61" xfId="0" applyFont="1" applyFill="1" applyBorder="1" applyAlignment="1">
      <alignment vertical="top" wrapText="1"/>
    </xf>
    <xf numFmtId="0" fontId="20" fillId="36" borderId="59" xfId="0" applyFont="1" applyFill="1" applyBorder="1" applyAlignment="1">
      <alignment vertical="top" wrapText="1"/>
    </xf>
    <xf numFmtId="0" fontId="20" fillId="36" borderId="49" xfId="0" applyFont="1" applyFill="1" applyBorder="1" applyAlignment="1">
      <alignment vertical="top" wrapText="1"/>
    </xf>
    <xf numFmtId="0" fontId="20" fillId="0" borderId="49" xfId="0" applyFont="1" applyBorder="1" applyAlignment="1">
      <alignment horizontal="left" vertical="top" wrapText="1"/>
    </xf>
    <xf numFmtId="0" fontId="0" fillId="36" borderId="61" xfId="0" applyFont="1" applyFill="1" applyBorder="1" applyAlignment="1">
      <alignment horizontal="left"/>
    </xf>
    <xf numFmtId="0" fontId="0" fillId="36" borderId="59" xfId="0" applyFont="1" applyFill="1" applyBorder="1" applyAlignment="1">
      <alignment horizontal="left"/>
    </xf>
    <xf numFmtId="0" fontId="0" fillId="36" borderId="49" xfId="0" applyFont="1" applyFill="1" applyBorder="1" applyAlignment="1">
      <alignment horizontal="left"/>
    </xf>
    <xf numFmtId="0" fontId="29" fillId="0" borderId="92" xfId="0" applyFont="1" applyBorder="1" applyAlignment="1">
      <alignment vertical="top" wrapText="1"/>
    </xf>
    <xf numFmtId="0" fontId="29" fillId="0" borderId="93" xfId="0" applyFont="1" applyBorder="1" applyAlignment="1">
      <alignment vertical="top" wrapText="1"/>
    </xf>
    <xf numFmtId="0" fontId="29" fillId="0" borderId="94" xfId="0" applyFont="1" applyBorder="1" applyAlignment="1">
      <alignment vertical="top" wrapText="1"/>
    </xf>
    <xf numFmtId="0" fontId="29" fillId="33" borderId="95" xfId="0" applyFont="1" applyFill="1" applyBorder="1" applyAlignment="1">
      <alignment horizontal="left" vertical="top" wrapText="1"/>
    </xf>
    <xf numFmtId="0" fontId="29" fillId="33" borderId="96" xfId="0" applyFont="1" applyFill="1" applyBorder="1" applyAlignment="1">
      <alignment horizontal="left" vertical="top" wrapText="1"/>
    </xf>
    <xf numFmtId="0" fontId="29" fillId="33" borderId="97" xfId="0" applyFont="1" applyFill="1" applyBorder="1" applyAlignment="1">
      <alignment horizontal="left" vertical="top" wrapText="1"/>
    </xf>
    <xf numFmtId="0" fontId="20" fillId="0" borderId="61" xfId="0" applyFont="1" applyBorder="1" applyAlignment="1">
      <alignment horizontal="right" vertical="top" wrapText="1"/>
    </xf>
    <xf numFmtId="0" fontId="20" fillId="0" borderId="59" xfId="0" applyFont="1" applyBorder="1" applyAlignment="1">
      <alignment horizontal="right" vertical="top" wrapText="1"/>
    </xf>
    <xf numFmtId="0" fontId="20" fillId="0" borderId="49" xfId="0" applyFont="1" applyBorder="1" applyAlignment="1">
      <alignment horizontal="right" vertical="top" wrapText="1"/>
    </xf>
    <xf numFmtId="0" fontId="20" fillId="36" borderId="32" xfId="0" applyFont="1" applyFill="1" applyBorder="1" applyAlignment="1">
      <alignment vertical="top" wrapText="1"/>
    </xf>
    <xf numFmtId="0" fontId="30" fillId="0" borderId="45" xfId="0" applyFont="1" applyBorder="1" applyAlignment="1">
      <alignment vertical="top" wrapText="1"/>
    </xf>
    <xf numFmtId="0" fontId="30" fillId="0" borderId="32" xfId="0" applyFont="1" applyBorder="1" applyAlignment="1">
      <alignment vertical="top" wrapText="1"/>
    </xf>
    <xf numFmtId="0" fontId="20" fillId="36" borderId="32" xfId="0" applyFont="1" applyFill="1" applyBorder="1" applyAlignment="1">
      <alignment horizontal="left" vertical="top" wrapText="1"/>
    </xf>
    <xf numFmtId="0" fontId="29" fillId="33" borderId="61" xfId="0" applyFont="1" applyFill="1" applyBorder="1" applyAlignment="1">
      <alignment horizontal="center" vertical="top" wrapText="1"/>
    </xf>
    <xf numFmtId="0" fontId="29" fillId="33" borderId="59" xfId="0" applyFont="1" applyFill="1" applyBorder="1" applyAlignment="1">
      <alignment horizontal="center" vertical="top" wrapText="1"/>
    </xf>
    <xf numFmtId="0" fontId="29" fillId="33" borderId="49" xfId="0" applyFont="1" applyFill="1" applyBorder="1" applyAlignment="1">
      <alignment horizontal="center" vertical="top" wrapText="1"/>
    </xf>
    <xf numFmtId="0" fontId="29" fillId="33" borderId="95" xfId="0" applyFont="1" applyFill="1" applyBorder="1" applyAlignment="1">
      <alignment horizontal="center" vertical="top" wrapText="1"/>
    </xf>
    <xf numFmtId="0" fontId="29" fillId="33" borderId="96" xfId="0" applyFont="1" applyFill="1" applyBorder="1" applyAlignment="1">
      <alignment horizontal="center" vertical="top" wrapText="1"/>
    </xf>
    <xf numFmtId="0" fontId="29" fillId="33" borderId="97" xfId="0" applyFont="1" applyFill="1" applyBorder="1" applyAlignment="1">
      <alignment horizontal="center" vertical="top" wrapText="1"/>
    </xf>
    <xf numFmtId="0" fontId="20" fillId="36" borderId="61" xfId="0" applyFont="1" applyFill="1" applyBorder="1" applyAlignment="1">
      <alignment horizontal="left" vertical="top" wrapText="1"/>
    </xf>
    <xf numFmtId="0" fontId="20" fillId="36" borderId="59" xfId="0" applyFont="1" applyFill="1" applyBorder="1" applyAlignment="1">
      <alignment horizontal="left" vertical="top" wrapText="1"/>
    </xf>
    <xf numFmtId="0" fontId="20" fillId="36" borderId="49" xfId="0" applyFont="1" applyFill="1" applyBorder="1" applyAlignment="1">
      <alignment horizontal="left" vertical="top" wrapText="1"/>
    </xf>
    <xf numFmtId="0" fontId="29" fillId="33" borderId="98" xfId="0" applyFont="1" applyFill="1" applyBorder="1" applyAlignment="1">
      <alignment horizontal="center" vertical="top" wrapText="1"/>
    </xf>
    <xf numFmtId="0" fontId="29" fillId="33" borderId="99" xfId="0" applyFont="1" applyFill="1" applyBorder="1" applyAlignment="1">
      <alignment horizontal="center" vertical="top" wrapText="1"/>
    </xf>
    <xf numFmtId="0" fontId="29" fillId="33" borderId="100" xfId="0" applyFont="1" applyFill="1" applyBorder="1" applyAlignment="1">
      <alignment horizontal="center" vertical="top" wrapText="1"/>
    </xf>
    <xf numFmtId="0" fontId="20" fillId="36" borderId="61" xfId="0" applyFont="1" applyFill="1" applyBorder="1" applyAlignment="1">
      <alignment horizontal="left" vertical="top" wrapText="1"/>
    </xf>
    <xf numFmtId="0" fontId="20" fillId="36" borderId="59" xfId="0" applyFont="1" applyFill="1" applyBorder="1" applyAlignment="1">
      <alignment horizontal="left" vertical="top" wrapText="1"/>
    </xf>
    <xf numFmtId="0" fontId="20" fillId="36" borderId="49" xfId="0" applyFont="1" applyFill="1" applyBorder="1" applyAlignment="1">
      <alignment horizontal="left" vertical="top" wrapText="1"/>
    </xf>
    <xf numFmtId="0" fontId="23" fillId="35" borderId="61" xfId="0" applyFont="1" applyFill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36" borderId="61" xfId="0" applyFont="1" applyFill="1" applyBorder="1" applyAlignment="1">
      <alignment horizontal="left"/>
    </xf>
    <xf numFmtId="0" fontId="11" fillId="36" borderId="59" xfId="0" applyFont="1" applyFill="1" applyBorder="1" applyAlignment="1">
      <alignment horizontal="left"/>
    </xf>
    <xf numFmtId="0" fontId="11" fillId="36" borderId="49" xfId="0" applyFont="1" applyFill="1" applyBorder="1" applyAlignment="1">
      <alignment horizontal="left"/>
    </xf>
    <xf numFmtId="0" fontId="11" fillId="38" borderId="61" xfId="0" applyFont="1" applyFill="1" applyBorder="1" applyAlignment="1">
      <alignment horizontal="left"/>
    </xf>
    <xf numFmtId="0" fontId="11" fillId="38" borderId="59" xfId="0" applyFont="1" applyFill="1" applyBorder="1" applyAlignment="1">
      <alignment horizontal="left"/>
    </xf>
    <xf numFmtId="0" fontId="11" fillId="38" borderId="49" xfId="0" applyFont="1" applyFill="1" applyBorder="1" applyAlignment="1">
      <alignment horizontal="left"/>
    </xf>
    <xf numFmtId="0" fontId="23" fillId="33" borderId="61" xfId="0" applyFont="1" applyFill="1" applyBorder="1" applyAlignment="1">
      <alignment horizontal="left"/>
    </xf>
    <xf numFmtId="0" fontId="23" fillId="33" borderId="59" xfId="0" applyFont="1" applyFill="1" applyBorder="1" applyAlignment="1">
      <alignment horizontal="left"/>
    </xf>
    <xf numFmtId="0" fontId="23" fillId="33" borderId="49" xfId="0" applyFont="1" applyFill="1" applyBorder="1" applyAlignment="1">
      <alignment horizontal="left"/>
    </xf>
    <xf numFmtId="0" fontId="20" fillId="38" borderId="61" xfId="0" applyFont="1" applyFill="1" applyBorder="1" applyAlignment="1">
      <alignment horizontal="left" vertical="top" wrapText="1"/>
    </xf>
    <xf numFmtId="0" fontId="20" fillId="38" borderId="59" xfId="0" applyFont="1" applyFill="1" applyBorder="1" applyAlignment="1">
      <alignment horizontal="left" vertical="top" wrapText="1"/>
    </xf>
    <xf numFmtId="0" fontId="11" fillId="35" borderId="61" xfId="0" applyFont="1" applyFill="1" applyBorder="1" applyAlignment="1">
      <alignment horizontal="left"/>
    </xf>
    <xf numFmtId="0" fontId="11" fillId="37" borderId="59" xfId="0" applyFont="1" applyFill="1" applyBorder="1" applyAlignment="1">
      <alignment horizontal="left"/>
    </xf>
    <xf numFmtId="0" fontId="11" fillId="37" borderId="49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8" fillId="0" borderId="73" xfId="56" applyFont="1" applyFill="1" applyBorder="1" applyAlignment="1">
      <alignment horizontal="center" vertical="top"/>
      <protection/>
    </xf>
    <xf numFmtId="0" fontId="8" fillId="0" borderId="101" xfId="56" applyFont="1" applyFill="1" applyBorder="1" applyAlignment="1">
      <alignment horizontal="center" vertical="top"/>
      <protection/>
    </xf>
    <xf numFmtId="0" fontId="8" fillId="0" borderId="0" xfId="56" applyFont="1" applyAlignment="1">
      <alignment horizontal="center"/>
      <protection/>
    </xf>
    <xf numFmtId="0" fontId="36" fillId="0" borderId="0" xfId="56" applyFont="1" applyAlignment="1">
      <alignment horizontal="right" vertical="top" wrapText="1"/>
      <protection/>
    </xf>
    <xf numFmtId="0" fontId="11" fillId="0" borderId="32" xfId="0" applyFont="1" applyBorder="1" applyAlignment="1">
      <alignment horizontal="justify" vertical="top" wrapText="1"/>
    </xf>
    <xf numFmtId="0" fontId="24" fillId="0" borderId="32" xfId="0" applyFont="1" applyBorder="1" applyAlignment="1">
      <alignment horizontal="justify" vertical="top" wrapText="1"/>
    </xf>
    <xf numFmtId="0" fontId="21" fillId="0" borderId="32" xfId="0" applyFont="1" applyBorder="1" applyAlignment="1">
      <alignment horizontal="justify" vertical="top" wrapText="1"/>
    </xf>
    <xf numFmtId="0" fontId="21" fillId="0" borderId="32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top" wrapText="1"/>
    </xf>
    <xf numFmtId="0" fontId="21" fillId="0" borderId="32" xfId="0" applyFont="1" applyBorder="1" applyAlignment="1">
      <alignment vertical="top" wrapText="1"/>
    </xf>
    <xf numFmtId="0" fontId="21" fillId="35" borderId="32" xfId="0" applyFont="1" applyFill="1" applyBorder="1" applyAlignment="1">
      <alignment horizontal="justify" vertical="top" wrapText="1"/>
    </xf>
    <xf numFmtId="3" fontId="21" fillId="0" borderId="32" xfId="0" applyNumberFormat="1" applyFont="1" applyBorder="1" applyAlignment="1">
      <alignment horizontal="center" vertical="top" wrapText="1"/>
    </xf>
    <xf numFmtId="1" fontId="0" fillId="0" borderId="32" xfId="0" applyNumberFormat="1" applyBorder="1" applyAlignment="1">
      <alignment/>
    </xf>
    <xf numFmtId="0" fontId="2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6" fillId="41" borderId="32" xfId="0" applyFont="1" applyFill="1" applyBorder="1" applyAlignment="1">
      <alignment horizontal="justify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02" xfId="0" applyFont="1" applyBorder="1" applyAlignment="1">
      <alignment horizontal="center" wrapText="1"/>
    </xf>
    <xf numFmtId="0" fontId="0" fillId="0" borderId="61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9" xfId="0" applyBorder="1" applyAlignment="1">
      <alignment horizontal="left"/>
    </xf>
    <xf numFmtId="0" fontId="23" fillId="0" borderId="61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3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3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37" fillId="0" borderId="0" xfId="0" applyFont="1" applyAlignment="1">
      <alignment horizontal="center"/>
    </xf>
    <xf numFmtId="0" fontId="34" fillId="0" borderId="61" xfId="0" applyFont="1" applyBorder="1" applyAlignment="1">
      <alignment horizontal="left"/>
    </xf>
    <xf numFmtId="0" fontId="34" fillId="0" borderId="4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56" applyFont="1" applyAlignment="1">
      <alignment horizontal="center"/>
      <protection/>
    </xf>
    <xf numFmtId="0" fontId="39" fillId="0" borderId="32" xfId="56" applyFont="1" applyBorder="1" applyAlignment="1">
      <alignment horizontal="center" vertical="center"/>
      <protection/>
    </xf>
    <xf numFmtId="0" fontId="21" fillId="0" borderId="0" xfId="56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S52"/>
  <sheetViews>
    <sheetView view="pageLayout" zoomScaleNormal="75" workbookViewId="0" topLeftCell="A1">
      <selection activeCell="H10" sqref="H10"/>
    </sheetView>
  </sheetViews>
  <sheetFormatPr defaultColWidth="9.140625" defaultRowHeight="12.75"/>
  <cols>
    <col min="1" max="1" width="0.13671875" style="223" customWidth="1"/>
    <col min="2" max="2" width="5.7109375" style="223" customWidth="1"/>
    <col min="3" max="3" width="0.13671875" style="223" hidden="1" customWidth="1"/>
    <col min="4" max="4" width="2.28125" style="223" hidden="1" customWidth="1"/>
    <col min="5" max="5" width="6.8515625" style="223" customWidth="1"/>
    <col min="6" max="6" width="3.8515625" style="223" customWidth="1"/>
    <col min="7" max="7" width="5.28125" style="223" customWidth="1"/>
    <col min="8" max="8" width="18.421875" style="223" customWidth="1"/>
    <col min="9" max="9" width="21.57421875" style="223" customWidth="1"/>
    <col min="10" max="10" width="8.7109375" style="224" customWidth="1"/>
    <col min="11" max="11" width="9.140625" style="224" customWidth="1"/>
    <col min="12" max="12" width="9.28125" style="224" customWidth="1"/>
    <col min="13" max="14" width="10.00390625" style="224" customWidth="1"/>
    <col min="15" max="16" width="10.421875" style="223" bestFit="1" customWidth="1"/>
    <col min="17" max="16384" width="9.140625" style="223" customWidth="1"/>
  </cols>
  <sheetData>
    <row r="1" ht="6.75" customHeight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spans="2:14" ht="15" customHeight="1" thickBot="1">
      <c r="B7" s="516"/>
      <c r="C7" s="517"/>
      <c r="D7" s="517"/>
      <c r="E7" s="517"/>
      <c r="F7" s="517" t="s">
        <v>0</v>
      </c>
      <c r="G7" s="517"/>
      <c r="H7" s="517"/>
      <c r="I7" s="517" t="s">
        <v>1</v>
      </c>
      <c r="J7" s="518" t="s">
        <v>2</v>
      </c>
      <c r="K7" s="518" t="s">
        <v>153</v>
      </c>
      <c r="L7" s="518" t="s">
        <v>153</v>
      </c>
      <c r="M7" s="518" t="s">
        <v>153</v>
      </c>
      <c r="N7" s="518" t="s">
        <v>58</v>
      </c>
    </row>
    <row r="8" spans="2:14" ht="15" customHeight="1">
      <c r="B8" s="225" t="s">
        <v>3</v>
      </c>
      <c r="C8" s="226"/>
      <c r="D8" s="226"/>
      <c r="E8" s="226"/>
      <c r="F8" s="226"/>
      <c r="G8" s="226"/>
      <c r="H8" s="226"/>
      <c r="I8" s="226"/>
      <c r="J8" s="227" t="s">
        <v>4</v>
      </c>
      <c r="K8" s="227" t="s">
        <v>4</v>
      </c>
      <c r="L8" s="227" t="s">
        <v>4</v>
      </c>
      <c r="M8" s="227" t="s">
        <v>4</v>
      </c>
      <c r="N8" s="227"/>
    </row>
    <row r="9" spans="2:14" ht="27.75" customHeight="1">
      <c r="B9" s="228" t="s">
        <v>5</v>
      </c>
      <c r="C9" s="229"/>
      <c r="D9" s="229"/>
      <c r="E9" s="229"/>
      <c r="F9" s="229" t="s">
        <v>6</v>
      </c>
      <c r="G9" s="229"/>
      <c r="H9" s="229"/>
      <c r="I9" s="229" t="s">
        <v>7</v>
      </c>
      <c r="J9" s="230"/>
      <c r="K9" s="230" t="s">
        <v>41</v>
      </c>
      <c r="L9" s="230" t="s">
        <v>42</v>
      </c>
      <c r="M9" s="297" t="s">
        <v>182</v>
      </c>
      <c r="N9" s="297"/>
    </row>
    <row r="10" spans="2:14" ht="30.75" customHeight="1" thickBot="1">
      <c r="B10" s="231"/>
      <c r="C10" s="232"/>
      <c r="D10" s="232"/>
      <c r="E10" s="232"/>
      <c r="F10" s="232" t="s">
        <v>8</v>
      </c>
      <c r="G10" s="232"/>
      <c r="H10" s="232"/>
      <c r="I10" s="232"/>
      <c r="J10" s="233" t="s">
        <v>9</v>
      </c>
      <c r="K10" s="233" t="s">
        <v>9</v>
      </c>
      <c r="L10" s="233" t="s">
        <v>9</v>
      </c>
      <c r="M10" s="233" t="s">
        <v>9</v>
      </c>
      <c r="N10" s="233" t="s">
        <v>9</v>
      </c>
    </row>
    <row r="11" spans="2:16" ht="15" customHeight="1" thickTop="1">
      <c r="B11" s="234" t="s">
        <v>130</v>
      </c>
      <c r="C11" s="235"/>
      <c r="D11" s="235"/>
      <c r="E11" s="235"/>
      <c r="F11" s="235"/>
      <c r="G11" s="235"/>
      <c r="H11" s="235"/>
      <c r="I11" s="235"/>
      <c r="J11" s="236">
        <f>J13+J21+J31+J40+J45</f>
        <v>134445</v>
      </c>
      <c r="K11" s="236">
        <f>K13+K21+K31+K40+K45</f>
        <v>145773</v>
      </c>
      <c r="L11" s="236">
        <f>L13+L21+L31+L40+L45</f>
        <v>157242</v>
      </c>
      <c r="M11" s="236">
        <f>M13+M21+M29+M31+M38+M40+M45</f>
        <v>207072</v>
      </c>
      <c r="N11" s="236">
        <f>N13+N21++N29+N31+N38+N40+N45</f>
        <v>165756</v>
      </c>
      <c r="O11" s="237"/>
      <c r="P11" s="237"/>
    </row>
    <row r="12" spans="2:17" ht="15" customHeight="1">
      <c r="B12" s="238" t="s">
        <v>70</v>
      </c>
      <c r="C12" s="239"/>
      <c r="D12" s="239"/>
      <c r="E12" s="239"/>
      <c r="F12" s="239"/>
      <c r="G12" s="239"/>
      <c r="H12" s="239"/>
      <c r="I12" s="239"/>
      <c r="J12" s="240"/>
      <c r="K12" s="240"/>
      <c r="L12" s="240"/>
      <c r="M12" s="240"/>
      <c r="N12" s="240"/>
      <c r="Q12" s="298"/>
    </row>
    <row r="13" spans="2:14" ht="15" customHeight="1">
      <c r="B13" s="241"/>
      <c r="C13" s="242"/>
      <c r="D13" s="243"/>
      <c r="E13" s="244" t="s">
        <v>10</v>
      </c>
      <c r="F13" s="244"/>
      <c r="G13" s="244"/>
      <c r="H13" s="244"/>
      <c r="I13" s="244"/>
      <c r="J13" s="245">
        <f>J14+J15+J16+J17+J18</f>
        <v>19550</v>
      </c>
      <c r="K13" s="245">
        <f>K14+K15+K16+K17+K18</f>
        <v>19550</v>
      </c>
      <c r="L13" s="245">
        <f>L14+L15+L16+L17+L18</f>
        <v>19550</v>
      </c>
      <c r="M13" s="245">
        <f>M14+M15+M16+M17+M18+M19+M20</f>
        <v>18973</v>
      </c>
      <c r="N13" s="245">
        <f>N14+N15+N16+N17+N18+N19+N20</f>
        <v>18768</v>
      </c>
    </row>
    <row r="14" spans="2:14" ht="15" customHeight="1">
      <c r="B14" s="241"/>
      <c r="C14" s="242"/>
      <c r="D14" s="243"/>
      <c r="E14" s="242"/>
      <c r="F14" s="242"/>
      <c r="G14" s="247" t="s">
        <v>102</v>
      </c>
      <c r="H14" s="247"/>
      <c r="I14" s="247"/>
      <c r="J14" s="248">
        <v>1345</v>
      </c>
      <c r="K14" s="248">
        <v>1345</v>
      </c>
      <c r="L14" s="248">
        <v>1345</v>
      </c>
      <c r="M14" s="248">
        <v>1386</v>
      </c>
      <c r="N14" s="248">
        <v>1386</v>
      </c>
    </row>
    <row r="15" spans="2:14" ht="15" customHeight="1">
      <c r="B15" s="241"/>
      <c r="C15" s="242"/>
      <c r="D15" s="243"/>
      <c r="E15" s="242"/>
      <c r="F15" s="242"/>
      <c r="G15" s="247" t="s">
        <v>103</v>
      </c>
      <c r="H15" s="247"/>
      <c r="I15" s="247"/>
      <c r="J15" s="248">
        <v>13394</v>
      </c>
      <c r="K15" s="248">
        <v>13394</v>
      </c>
      <c r="L15" s="248">
        <v>13394</v>
      </c>
      <c r="M15" s="248">
        <v>12333</v>
      </c>
      <c r="N15" s="248">
        <v>12333</v>
      </c>
    </row>
    <row r="16" spans="2:14" ht="15" customHeight="1">
      <c r="B16" s="241"/>
      <c r="C16" s="242"/>
      <c r="D16" s="243"/>
      <c r="E16" s="243"/>
      <c r="F16" s="249"/>
      <c r="G16" s="250" t="s">
        <v>141</v>
      </c>
      <c r="H16" s="250"/>
      <c r="I16" s="251"/>
      <c r="J16" s="248">
        <v>3581</v>
      </c>
      <c r="K16" s="248">
        <v>3581</v>
      </c>
      <c r="L16" s="248">
        <v>3581</v>
      </c>
      <c r="M16" s="248">
        <v>3581</v>
      </c>
      <c r="N16" s="248">
        <v>3466</v>
      </c>
    </row>
    <row r="17" spans="2:14" ht="15" customHeight="1">
      <c r="B17" s="241"/>
      <c r="C17" s="242"/>
      <c r="D17" s="243"/>
      <c r="E17" s="243"/>
      <c r="F17" s="252"/>
      <c r="G17" s="253" t="s">
        <v>104</v>
      </c>
      <c r="H17" s="253"/>
      <c r="I17" s="254"/>
      <c r="J17" s="248">
        <v>1139</v>
      </c>
      <c r="K17" s="248">
        <v>1139</v>
      </c>
      <c r="L17" s="248">
        <v>1139</v>
      </c>
      <c r="M17" s="248">
        <v>436</v>
      </c>
      <c r="N17" s="248">
        <v>436</v>
      </c>
    </row>
    <row r="18" spans="2:14" ht="15" customHeight="1">
      <c r="B18" s="241"/>
      <c r="C18" s="242"/>
      <c r="D18" s="243"/>
      <c r="E18" s="243"/>
      <c r="F18" s="252"/>
      <c r="G18" s="253" t="s">
        <v>142</v>
      </c>
      <c r="H18" s="253"/>
      <c r="I18" s="254"/>
      <c r="J18" s="248">
        <v>91</v>
      </c>
      <c r="K18" s="248">
        <v>91</v>
      </c>
      <c r="L18" s="248">
        <v>91</v>
      </c>
      <c r="M18" s="248">
        <v>91</v>
      </c>
      <c r="N18" s="248">
        <v>1</v>
      </c>
    </row>
    <row r="19" spans="2:14" ht="15" customHeight="1">
      <c r="B19" s="241"/>
      <c r="C19" s="242"/>
      <c r="D19" s="243"/>
      <c r="E19" s="243"/>
      <c r="F19" s="252"/>
      <c r="G19" s="522" t="s">
        <v>166</v>
      </c>
      <c r="H19" s="522"/>
      <c r="I19" s="523"/>
      <c r="J19" s="248">
        <v>0</v>
      </c>
      <c r="K19" s="248">
        <v>0</v>
      </c>
      <c r="L19" s="248">
        <v>0</v>
      </c>
      <c r="M19" s="248">
        <v>690</v>
      </c>
      <c r="N19" s="248">
        <v>690</v>
      </c>
    </row>
    <row r="20" spans="2:14" ht="15" customHeight="1">
      <c r="B20" s="241"/>
      <c r="C20" s="242"/>
      <c r="D20" s="243"/>
      <c r="E20" s="243"/>
      <c r="F20" s="252"/>
      <c r="G20" s="522" t="s">
        <v>167</v>
      </c>
      <c r="H20" s="522"/>
      <c r="I20" s="523"/>
      <c r="J20" s="248">
        <v>0</v>
      </c>
      <c r="K20" s="248">
        <v>0</v>
      </c>
      <c r="L20" s="248">
        <v>0</v>
      </c>
      <c r="M20" s="248">
        <v>456</v>
      </c>
      <c r="N20" s="248">
        <v>456</v>
      </c>
    </row>
    <row r="21" spans="2:14" ht="15" customHeight="1">
      <c r="B21" s="241"/>
      <c r="C21" s="255"/>
      <c r="D21" s="256"/>
      <c r="E21" s="257" t="s">
        <v>97</v>
      </c>
      <c r="F21" s="258"/>
      <c r="G21" s="258"/>
      <c r="H21" s="258"/>
      <c r="I21" s="259"/>
      <c r="J21" s="245">
        <f>J22+J24+J26</f>
        <v>27039</v>
      </c>
      <c r="K21" s="245">
        <f>K22+K24+K26</f>
        <v>27039</v>
      </c>
      <c r="L21" s="245">
        <f>L22+L24+L26</f>
        <v>27039</v>
      </c>
      <c r="M21" s="245">
        <f>M22+M24+M26+M28</f>
        <v>24844</v>
      </c>
      <c r="N21" s="245">
        <f>N22+N24+N26+N28</f>
        <v>24800</v>
      </c>
    </row>
    <row r="22" spans="2:14" ht="15" customHeight="1">
      <c r="B22" s="241"/>
      <c r="C22" s="256"/>
      <c r="D22" s="260"/>
      <c r="E22" s="255"/>
      <c r="F22" s="255"/>
      <c r="G22" s="261" t="s">
        <v>98</v>
      </c>
      <c r="H22" s="261"/>
      <c r="I22" s="261"/>
      <c r="J22" s="262">
        <f>J23</f>
        <v>2898</v>
      </c>
      <c r="K22" s="262">
        <f>K23</f>
        <v>2898</v>
      </c>
      <c r="L22" s="262">
        <f>L23</f>
        <v>2898</v>
      </c>
      <c r="M22" s="262">
        <f>M23</f>
        <v>2898</v>
      </c>
      <c r="N22" s="262">
        <v>2854</v>
      </c>
    </row>
    <row r="23" spans="2:15" ht="15" customHeight="1">
      <c r="B23" s="241"/>
      <c r="C23" s="256"/>
      <c r="D23" s="260"/>
      <c r="E23" s="255"/>
      <c r="F23" s="255"/>
      <c r="G23" s="261" t="s">
        <v>99</v>
      </c>
      <c r="H23" s="261"/>
      <c r="I23" s="261"/>
      <c r="J23" s="262">
        <v>2898</v>
      </c>
      <c r="K23" s="262">
        <v>2898</v>
      </c>
      <c r="L23" s="262">
        <v>2898</v>
      </c>
      <c r="M23" s="262">
        <v>2898</v>
      </c>
      <c r="N23" s="262">
        <v>2854</v>
      </c>
      <c r="O23" s="246"/>
    </row>
    <row r="24" spans="2:15" ht="15" customHeight="1">
      <c r="B24" s="241"/>
      <c r="C24" s="256"/>
      <c r="D24" s="260"/>
      <c r="E24" s="256"/>
      <c r="F24" s="260"/>
      <c r="G24" s="253" t="s">
        <v>131</v>
      </c>
      <c r="H24" s="253"/>
      <c r="I24" s="254"/>
      <c r="J24" s="262">
        <f>J25</f>
        <v>16761</v>
      </c>
      <c r="K24" s="262">
        <f>K25</f>
        <v>16761</v>
      </c>
      <c r="L24" s="262">
        <f>L25</f>
        <v>16761</v>
      </c>
      <c r="M24" s="262">
        <f>M25</f>
        <v>14895</v>
      </c>
      <c r="N24" s="262">
        <v>14895</v>
      </c>
      <c r="O24" s="246"/>
    </row>
    <row r="25" spans="2:15" ht="15" customHeight="1">
      <c r="B25" s="241"/>
      <c r="C25" s="256"/>
      <c r="D25" s="260"/>
      <c r="E25" s="256"/>
      <c r="F25" s="260"/>
      <c r="G25" s="253" t="s">
        <v>100</v>
      </c>
      <c r="H25" s="253"/>
      <c r="I25" s="254"/>
      <c r="J25" s="262">
        <v>16761</v>
      </c>
      <c r="K25" s="262">
        <v>16761</v>
      </c>
      <c r="L25" s="262">
        <v>16761</v>
      </c>
      <c r="M25" s="262">
        <v>14895</v>
      </c>
      <c r="N25" s="262">
        <v>14895</v>
      </c>
      <c r="O25" s="246"/>
    </row>
    <row r="26" spans="2:14" ht="15" customHeight="1">
      <c r="B26" s="241"/>
      <c r="C26" s="256"/>
      <c r="D26" s="263"/>
      <c r="E26" s="264"/>
      <c r="F26" s="265"/>
      <c r="G26" s="250" t="s">
        <v>101</v>
      </c>
      <c r="H26" s="250"/>
      <c r="I26" s="251"/>
      <c r="J26" s="248">
        <f>J27</f>
        <v>7380</v>
      </c>
      <c r="K26" s="248">
        <f>K27</f>
        <v>7380</v>
      </c>
      <c r="L26" s="248">
        <f>L27</f>
        <v>7380</v>
      </c>
      <c r="M26" s="248">
        <f>M27</f>
        <v>6481</v>
      </c>
      <c r="N26" s="248">
        <v>6481</v>
      </c>
    </row>
    <row r="27" spans="2:14" ht="15" customHeight="1">
      <c r="B27" s="241"/>
      <c r="C27" s="256"/>
      <c r="D27" s="263"/>
      <c r="E27" s="266"/>
      <c r="F27" s="267"/>
      <c r="G27" s="266" t="s">
        <v>139</v>
      </c>
      <c r="H27" s="268"/>
      <c r="I27" s="269"/>
      <c r="J27" s="270">
        <v>7380</v>
      </c>
      <c r="K27" s="270">
        <v>7380</v>
      </c>
      <c r="L27" s="270">
        <v>7380</v>
      </c>
      <c r="M27" s="270">
        <v>6481</v>
      </c>
      <c r="N27" s="270">
        <v>6481</v>
      </c>
    </row>
    <row r="28" spans="2:14" ht="15" customHeight="1">
      <c r="B28" s="241"/>
      <c r="C28" s="256"/>
      <c r="D28" s="260"/>
      <c r="E28" s="266"/>
      <c r="F28" s="267"/>
      <c r="G28" s="527" t="s">
        <v>165</v>
      </c>
      <c r="H28" s="528"/>
      <c r="I28" s="529"/>
      <c r="J28" s="270">
        <v>0</v>
      </c>
      <c r="K28" s="270">
        <v>0</v>
      </c>
      <c r="L28" s="270">
        <v>0</v>
      </c>
      <c r="M28" s="270">
        <v>570</v>
      </c>
      <c r="N28" s="270">
        <v>570</v>
      </c>
    </row>
    <row r="29" spans="2:14" ht="15" customHeight="1">
      <c r="B29" s="241"/>
      <c r="C29" s="242"/>
      <c r="D29" s="243"/>
      <c r="E29" s="271" t="s">
        <v>105</v>
      </c>
      <c r="F29" s="271"/>
      <c r="G29" s="271"/>
      <c r="H29" s="271"/>
      <c r="I29" s="271"/>
      <c r="J29" s="245">
        <v>0</v>
      </c>
      <c r="K29" s="245">
        <v>0</v>
      </c>
      <c r="L29" s="245">
        <v>0</v>
      </c>
      <c r="M29" s="245">
        <v>49</v>
      </c>
      <c r="N29" s="245">
        <f>N30</f>
        <v>49</v>
      </c>
    </row>
    <row r="30" spans="2:14" ht="15" customHeight="1">
      <c r="B30" s="241"/>
      <c r="C30" s="242"/>
      <c r="D30" s="243"/>
      <c r="E30" s="242"/>
      <c r="F30" s="242"/>
      <c r="G30" s="261"/>
      <c r="H30" s="261"/>
      <c r="I30" s="261"/>
      <c r="J30" s="262"/>
      <c r="K30" s="262"/>
      <c r="L30" s="262"/>
      <c r="M30" s="262"/>
      <c r="N30" s="262">
        <v>49</v>
      </c>
    </row>
    <row r="31" spans="2:14" ht="15" customHeight="1">
      <c r="B31" s="241"/>
      <c r="C31" s="242"/>
      <c r="D31" s="243"/>
      <c r="E31" s="244" t="s">
        <v>96</v>
      </c>
      <c r="F31" s="244"/>
      <c r="G31" s="244"/>
      <c r="H31" s="244"/>
      <c r="I31" s="244"/>
      <c r="J31" s="245">
        <f>J32+J33</f>
        <v>41565</v>
      </c>
      <c r="K31" s="245">
        <f>K32+K33</f>
        <v>52893</v>
      </c>
      <c r="L31" s="245">
        <f>L32+L33</f>
        <v>64362</v>
      </c>
      <c r="M31" s="245">
        <f>M32+M33</f>
        <v>89714</v>
      </c>
      <c r="N31" s="245">
        <f>N32+N33</f>
        <v>89714</v>
      </c>
    </row>
    <row r="32" spans="2:14" ht="15" customHeight="1">
      <c r="B32" s="241"/>
      <c r="C32" s="242"/>
      <c r="D32" s="243"/>
      <c r="E32" s="272" t="s">
        <v>128</v>
      </c>
      <c r="F32" s="273"/>
      <c r="G32" s="273"/>
      <c r="H32" s="273"/>
      <c r="I32" s="274"/>
      <c r="J32" s="248">
        <v>18696</v>
      </c>
      <c r="K32" s="248">
        <v>18696</v>
      </c>
      <c r="L32" s="248">
        <v>18696</v>
      </c>
      <c r="M32" s="248">
        <v>31046</v>
      </c>
      <c r="N32" s="248">
        <v>31046</v>
      </c>
    </row>
    <row r="33" spans="2:14" ht="20.25" customHeight="1">
      <c r="B33" s="241"/>
      <c r="C33" s="242"/>
      <c r="D33" s="243"/>
      <c r="E33" s="272" t="s">
        <v>129</v>
      </c>
      <c r="F33" s="273"/>
      <c r="G33" s="273"/>
      <c r="H33" s="273"/>
      <c r="I33" s="274"/>
      <c r="J33" s="248">
        <f>J36+J37</f>
        <v>22869</v>
      </c>
      <c r="K33" s="248">
        <f>K36+K37</f>
        <v>34197</v>
      </c>
      <c r="L33" s="248">
        <f>L36+L37</f>
        <v>45666</v>
      </c>
      <c r="M33" s="248">
        <f>M34+M35+M36+M37</f>
        <v>58668</v>
      </c>
      <c r="N33" s="248">
        <v>58668</v>
      </c>
    </row>
    <row r="34" spans="2:14" ht="20.25" customHeight="1">
      <c r="B34" s="241"/>
      <c r="C34" s="242"/>
      <c r="D34" s="243"/>
      <c r="E34" s="272" t="s">
        <v>162</v>
      </c>
      <c r="F34" s="273"/>
      <c r="G34" s="273"/>
      <c r="H34" s="273"/>
      <c r="I34" s="274"/>
      <c r="J34" s="248">
        <v>0</v>
      </c>
      <c r="K34" s="248">
        <v>0</v>
      </c>
      <c r="L34" s="248">
        <v>0</v>
      </c>
      <c r="M34" s="248">
        <v>12875</v>
      </c>
      <c r="N34" s="248"/>
    </row>
    <row r="35" spans="2:14" ht="20.25" customHeight="1">
      <c r="B35" s="241"/>
      <c r="C35" s="242"/>
      <c r="D35" s="243"/>
      <c r="E35" s="272" t="s">
        <v>163</v>
      </c>
      <c r="F35" s="273"/>
      <c r="G35" s="273"/>
      <c r="H35" s="273"/>
      <c r="I35" s="274"/>
      <c r="J35" s="248">
        <v>0</v>
      </c>
      <c r="K35" s="248">
        <v>0</v>
      </c>
      <c r="L35" s="248">
        <v>0</v>
      </c>
      <c r="M35" s="248">
        <v>563</v>
      </c>
      <c r="N35" s="248"/>
    </row>
    <row r="36" spans="2:14" ht="17.25" customHeight="1">
      <c r="B36" s="241"/>
      <c r="C36" s="242"/>
      <c r="D36" s="243"/>
      <c r="E36" s="272" t="s">
        <v>132</v>
      </c>
      <c r="F36" s="273"/>
      <c r="G36" s="273"/>
      <c r="H36" s="273"/>
      <c r="I36" s="274"/>
      <c r="J36" s="248">
        <v>9373</v>
      </c>
      <c r="K36" s="248">
        <v>9373</v>
      </c>
      <c r="L36" s="248">
        <v>11009</v>
      </c>
      <c r="M36" s="248">
        <v>10009</v>
      </c>
      <c r="N36" s="248"/>
    </row>
    <row r="37" spans="2:14" ht="14.25" customHeight="1">
      <c r="B37" s="241"/>
      <c r="C37" s="242"/>
      <c r="D37" s="243"/>
      <c r="E37" s="272" t="s">
        <v>133</v>
      </c>
      <c r="F37" s="273"/>
      <c r="G37" s="273"/>
      <c r="H37" s="273"/>
      <c r="I37" s="274"/>
      <c r="J37" s="248">
        <v>13496</v>
      </c>
      <c r="K37" s="248">
        <v>24824</v>
      </c>
      <c r="L37" s="248">
        <v>34657</v>
      </c>
      <c r="M37" s="248">
        <v>35221</v>
      </c>
      <c r="N37" s="248"/>
    </row>
    <row r="38" spans="2:14" ht="17.25" customHeight="1">
      <c r="B38" s="241"/>
      <c r="C38" s="242"/>
      <c r="D38" s="243"/>
      <c r="E38" s="257" t="s">
        <v>115</v>
      </c>
      <c r="F38" s="275"/>
      <c r="G38" s="275"/>
      <c r="H38" s="275"/>
      <c r="I38" s="276"/>
      <c r="J38" s="245">
        <v>0</v>
      </c>
      <c r="K38" s="245">
        <v>0</v>
      </c>
      <c r="L38" s="245">
        <v>0</v>
      </c>
      <c r="M38" s="245">
        <v>168</v>
      </c>
      <c r="N38" s="245">
        <v>168</v>
      </c>
    </row>
    <row r="39" spans="2:19" ht="18.75" customHeight="1">
      <c r="B39" s="241"/>
      <c r="C39" s="242"/>
      <c r="D39" s="243"/>
      <c r="E39" s="257" t="s">
        <v>106</v>
      </c>
      <c r="F39" s="275"/>
      <c r="G39" s="275"/>
      <c r="H39" s="275"/>
      <c r="I39" s="276"/>
      <c r="J39" s="245"/>
      <c r="K39" s="245"/>
      <c r="L39" s="245"/>
      <c r="M39" s="245"/>
      <c r="N39" s="245"/>
      <c r="S39" s="298"/>
    </row>
    <row r="40" spans="2:14" ht="18.75" customHeight="1">
      <c r="B40" s="241"/>
      <c r="C40" s="242"/>
      <c r="D40" s="243"/>
      <c r="E40" s="244" t="s">
        <v>143</v>
      </c>
      <c r="F40" s="244"/>
      <c r="G40" s="244"/>
      <c r="H40" s="244"/>
      <c r="I40" s="244"/>
      <c r="J40" s="245">
        <f>J41</f>
        <v>1838</v>
      </c>
      <c r="K40" s="245">
        <f>K41</f>
        <v>1838</v>
      </c>
      <c r="L40" s="245">
        <f>L41</f>
        <v>1838</v>
      </c>
      <c r="M40" s="245">
        <f>M41+M42+M43+M44</f>
        <v>24822</v>
      </c>
      <c r="N40" s="245">
        <v>22984</v>
      </c>
    </row>
    <row r="41" spans="2:14" ht="52.5" customHeight="1">
      <c r="B41" s="241"/>
      <c r="C41" s="242"/>
      <c r="D41" s="243"/>
      <c r="E41" s="524" t="s">
        <v>157</v>
      </c>
      <c r="F41" s="525"/>
      <c r="G41" s="525"/>
      <c r="H41" s="525"/>
      <c r="I41" s="526"/>
      <c r="J41" s="277">
        <v>1838</v>
      </c>
      <c r="K41" s="277">
        <v>1838</v>
      </c>
      <c r="L41" s="277">
        <v>1838</v>
      </c>
      <c r="M41" s="277">
        <v>1838</v>
      </c>
      <c r="N41" s="277"/>
    </row>
    <row r="42" spans="2:14" ht="48" customHeight="1">
      <c r="B42" s="241"/>
      <c r="C42" s="242"/>
      <c r="D42" s="243"/>
      <c r="E42" s="524" t="s">
        <v>156</v>
      </c>
      <c r="F42" s="525"/>
      <c r="G42" s="525"/>
      <c r="H42" s="525"/>
      <c r="I42" s="526"/>
      <c r="J42" s="277">
        <v>0</v>
      </c>
      <c r="K42" s="277">
        <v>0</v>
      </c>
      <c r="L42" s="277">
        <v>0</v>
      </c>
      <c r="M42" s="277">
        <v>22816</v>
      </c>
      <c r="N42" s="277"/>
    </row>
    <row r="43" spans="2:14" ht="24" customHeight="1">
      <c r="B43" s="241"/>
      <c r="C43" s="242"/>
      <c r="D43" s="243"/>
      <c r="E43" s="524" t="s">
        <v>164</v>
      </c>
      <c r="F43" s="525"/>
      <c r="G43" s="525"/>
      <c r="H43" s="525"/>
      <c r="I43" s="526"/>
      <c r="J43" s="277">
        <v>0</v>
      </c>
      <c r="K43" s="277">
        <v>0</v>
      </c>
      <c r="L43" s="277">
        <v>0</v>
      </c>
      <c r="M43" s="277">
        <v>168</v>
      </c>
      <c r="N43" s="277"/>
    </row>
    <row r="44" spans="2:14" ht="18.75" customHeight="1">
      <c r="B44" s="241"/>
      <c r="C44" s="242"/>
      <c r="D44" s="243"/>
      <c r="E44" s="272" t="s">
        <v>134</v>
      </c>
      <c r="F44" s="273"/>
      <c r="G44" s="273"/>
      <c r="H44" s="273"/>
      <c r="I44" s="274"/>
      <c r="J44" s="248">
        <v>0</v>
      </c>
      <c r="K44" s="248">
        <v>0</v>
      </c>
      <c r="L44" s="248">
        <v>0</v>
      </c>
      <c r="M44" s="248">
        <v>0</v>
      </c>
      <c r="N44" s="248"/>
    </row>
    <row r="45" spans="2:17" ht="15" customHeight="1">
      <c r="B45" s="241"/>
      <c r="C45" s="242"/>
      <c r="D45" s="243"/>
      <c r="E45" s="271" t="s">
        <v>107</v>
      </c>
      <c r="F45" s="271"/>
      <c r="G45" s="271"/>
      <c r="H45" s="271"/>
      <c r="I45" s="271"/>
      <c r="J45" s="245">
        <f>J48+J51</f>
        <v>44453</v>
      </c>
      <c r="K45" s="245">
        <f>K48+K51</f>
        <v>44453</v>
      </c>
      <c r="L45" s="245">
        <f>L48+L51</f>
        <v>44453</v>
      </c>
      <c r="M45" s="245">
        <f>M48+M51</f>
        <v>48502</v>
      </c>
      <c r="N45" s="245">
        <f>N48+N50</f>
        <v>9273</v>
      </c>
      <c r="Q45" s="246"/>
    </row>
    <row r="46" spans="2:14" ht="15" customHeight="1">
      <c r="B46" s="241"/>
      <c r="C46" s="242"/>
      <c r="D46" s="243"/>
      <c r="E46" s="242"/>
      <c r="F46" s="242"/>
      <c r="G46" s="278" t="s">
        <v>108</v>
      </c>
      <c r="H46" s="250"/>
      <c r="I46" s="251"/>
      <c r="J46" s="248"/>
      <c r="K46" s="248"/>
      <c r="L46" s="248"/>
      <c r="M46" s="248"/>
      <c r="N46" s="248"/>
    </row>
    <row r="47" spans="2:14" ht="15" customHeight="1">
      <c r="B47" s="241"/>
      <c r="C47" s="242"/>
      <c r="D47" s="243"/>
      <c r="E47" s="242"/>
      <c r="F47" s="242"/>
      <c r="G47" s="278" t="s">
        <v>135</v>
      </c>
      <c r="H47" s="250"/>
      <c r="I47" s="251"/>
      <c r="J47" s="262"/>
      <c r="K47" s="262"/>
      <c r="L47" s="262"/>
      <c r="M47" s="262"/>
      <c r="N47" s="262"/>
    </row>
    <row r="48" spans="2:14" ht="15" customHeight="1">
      <c r="B48" s="279"/>
      <c r="C48" s="280"/>
      <c r="D48" s="281"/>
      <c r="E48" s="282"/>
      <c r="F48" s="282"/>
      <c r="G48" s="278" t="s">
        <v>122</v>
      </c>
      <c r="H48" s="250"/>
      <c r="I48" s="251"/>
      <c r="J48" s="283">
        <v>3969</v>
      </c>
      <c r="K48" s="283">
        <v>3969</v>
      </c>
      <c r="L48" s="283">
        <v>3969</v>
      </c>
      <c r="M48" s="283">
        <v>8018</v>
      </c>
      <c r="N48" s="283">
        <v>8018</v>
      </c>
    </row>
    <row r="49" spans="2:14" ht="15" customHeight="1">
      <c r="B49" s="279"/>
      <c r="C49" s="280"/>
      <c r="D49" s="281"/>
      <c r="E49" s="282"/>
      <c r="F49" s="282"/>
      <c r="G49" s="261" t="s">
        <v>123</v>
      </c>
      <c r="H49" s="261"/>
      <c r="I49" s="261"/>
      <c r="J49" s="284"/>
      <c r="K49" s="284"/>
      <c r="L49" s="284"/>
      <c r="M49" s="284"/>
      <c r="N49" s="284"/>
    </row>
    <row r="50" spans="2:14" ht="15" customHeight="1">
      <c r="B50" s="279"/>
      <c r="C50" s="280"/>
      <c r="D50" s="281"/>
      <c r="E50" s="282"/>
      <c r="F50" s="282"/>
      <c r="G50" s="521" t="s">
        <v>226</v>
      </c>
      <c r="H50" s="522"/>
      <c r="I50" s="523"/>
      <c r="J50" s="284"/>
      <c r="K50" s="284"/>
      <c r="L50" s="284"/>
      <c r="M50" s="284"/>
      <c r="N50" s="284">
        <v>1255</v>
      </c>
    </row>
    <row r="51" spans="2:14" ht="15" customHeight="1">
      <c r="B51" s="279"/>
      <c r="C51" s="280"/>
      <c r="D51" s="281"/>
      <c r="E51" s="282"/>
      <c r="F51" s="282"/>
      <c r="G51" s="285" t="s">
        <v>144</v>
      </c>
      <c r="H51" s="286"/>
      <c r="I51" s="287"/>
      <c r="J51" s="284">
        <v>40484</v>
      </c>
      <c r="K51" s="284">
        <v>40484</v>
      </c>
      <c r="L51" s="284">
        <v>40484</v>
      </c>
      <c r="M51" s="284">
        <v>40484</v>
      </c>
      <c r="N51" s="284"/>
    </row>
    <row r="52" spans="2:14" ht="15" customHeight="1">
      <c r="B52" s="288" t="s">
        <v>12</v>
      </c>
      <c r="C52" s="288"/>
      <c r="D52" s="288"/>
      <c r="E52" s="288"/>
      <c r="F52" s="288"/>
      <c r="G52" s="288"/>
      <c r="H52" s="288"/>
      <c r="I52" s="288"/>
      <c r="J52" s="289">
        <v>134445</v>
      </c>
      <c r="K52" s="289">
        <f>K11</f>
        <v>145773</v>
      </c>
      <c r="L52" s="289">
        <f>L11</f>
        <v>157242</v>
      </c>
      <c r="M52" s="289">
        <f>M11</f>
        <v>207072</v>
      </c>
      <c r="N52" s="289">
        <f>N11</f>
        <v>165756</v>
      </c>
    </row>
  </sheetData>
  <sheetProtection/>
  <mergeCells count="7">
    <mergeCell ref="G50:I50"/>
    <mergeCell ref="E41:I41"/>
    <mergeCell ref="E42:I42"/>
    <mergeCell ref="E43:I43"/>
    <mergeCell ref="G28:I28"/>
    <mergeCell ref="G19:I19"/>
    <mergeCell ref="G20:I20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&amp;R8/2016.(IV.29.) Kt.sz.rendelet  1.számú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9.28125" style="0" customWidth="1"/>
    <col min="3" max="3" width="32.7109375" style="0" customWidth="1"/>
  </cols>
  <sheetData>
    <row r="1" spans="1:3" ht="12.75">
      <c r="A1" s="656" t="s">
        <v>362</v>
      </c>
      <c r="B1" s="656"/>
      <c r="C1" s="656"/>
    </row>
    <row r="2" spans="1:3" ht="12.75">
      <c r="A2" s="403"/>
      <c r="B2" s="403"/>
      <c r="C2" s="403"/>
    </row>
    <row r="3" spans="1:3" ht="14.25">
      <c r="A3" s="387"/>
      <c r="B3" s="655" t="s">
        <v>206</v>
      </c>
      <c r="C3" s="655"/>
    </row>
    <row r="4" spans="1:3" ht="14.25">
      <c r="A4" s="387"/>
      <c r="B4" s="655" t="s">
        <v>207</v>
      </c>
      <c r="C4" s="655"/>
    </row>
    <row r="5" spans="1:3" ht="15.75" thickBot="1">
      <c r="A5" s="387"/>
      <c r="B5" s="390"/>
      <c r="C5" s="414" t="s">
        <v>9</v>
      </c>
    </row>
    <row r="6" spans="1:3" ht="15" thickBot="1">
      <c r="A6" s="387"/>
      <c r="B6" s="653" t="s">
        <v>208</v>
      </c>
      <c r="C6" s="654"/>
    </row>
    <row r="7" spans="1:3" ht="15" thickBot="1">
      <c r="A7" s="387"/>
      <c r="B7" s="400" t="s">
        <v>209</v>
      </c>
      <c r="C7" s="402" t="s">
        <v>225</v>
      </c>
    </row>
    <row r="8" spans="1:3" ht="15" thickBot="1">
      <c r="A8" s="387"/>
      <c r="B8" s="395" t="s">
        <v>118</v>
      </c>
      <c r="C8" s="396">
        <f>C17+C19</f>
        <v>2980</v>
      </c>
    </row>
    <row r="9" spans="1:3" ht="15.75" thickBot="1">
      <c r="A9" s="387"/>
      <c r="B9" s="405" t="s">
        <v>210</v>
      </c>
      <c r="C9" s="406"/>
    </row>
    <row r="10" spans="1:3" ht="15.75" thickBot="1">
      <c r="A10" s="387"/>
      <c r="B10" s="398" t="s">
        <v>211</v>
      </c>
      <c r="C10" s="388">
        <v>1072</v>
      </c>
    </row>
    <row r="11" spans="1:3" ht="15.75" thickBot="1">
      <c r="A11" s="387"/>
      <c r="B11" s="389" t="s">
        <v>212</v>
      </c>
      <c r="C11" s="388">
        <v>0</v>
      </c>
    </row>
    <row r="12" spans="1:3" ht="15.75" thickBot="1">
      <c r="A12" s="387"/>
      <c r="B12" s="398" t="s">
        <v>213</v>
      </c>
      <c r="C12" s="391">
        <v>1</v>
      </c>
    </row>
    <row r="13" spans="1:3" ht="15.75" thickBot="1">
      <c r="A13" s="387"/>
      <c r="B13" s="398" t="s">
        <v>166</v>
      </c>
      <c r="C13" s="411">
        <v>686</v>
      </c>
    </row>
    <row r="14" spans="1:3" ht="15.75" thickBot="1">
      <c r="A14" s="387"/>
      <c r="B14" s="398" t="s">
        <v>103</v>
      </c>
      <c r="C14" s="411">
        <v>547</v>
      </c>
    </row>
    <row r="15" spans="1:3" ht="15.75" thickBot="1">
      <c r="A15" s="387"/>
      <c r="B15" s="398" t="s">
        <v>167</v>
      </c>
      <c r="C15" s="411">
        <v>456</v>
      </c>
    </row>
    <row r="16" spans="1:3" ht="15.75" thickBot="1">
      <c r="A16" s="387"/>
      <c r="B16" s="398" t="s">
        <v>214</v>
      </c>
      <c r="C16" s="411">
        <v>171</v>
      </c>
    </row>
    <row r="17" spans="1:3" ht="15.75" thickBot="1">
      <c r="A17" s="387"/>
      <c r="B17" s="394" t="s">
        <v>215</v>
      </c>
      <c r="C17" s="407">
        <f>C10+C11+C12+C13+C14+C15+C16</f>
        <v>2933</v>
      </c>
    </row>
    <row r="18" spans="1:3" ht="15.75" thickBot="1">
      <c r="A18" s="387"/>
      <c r="B18" s="398" t="s">
        <v>216</v>
      </c>
      <c r="C18" s="399">
        <v>47</v>
      </c>
    </row>
    <row r="19" spans="2:3" ht="15.75" thickBot="1">
      <c r="B19" s="394" t="s">
        <v>217</v>
      </c>
      <c r="C19" s="393">
        <f>C18</f>
        <v>47</v>
      </c>
    </row>
    <row r="20" spans="2:3" ht="13.5" thickBot="1">
      <c r="B20" s="404"/>
      <c r="C20" s="392"/>
    </row>
    <row r="21" spans="2:3" ht="15" thickBot="1">
      <c r="B21" s="395" t="s">
        <v>191</v>
      </c>
      <c r="C21" s="397">
        <f>C23+C25</f>
        <v>1416</v>
      </c>
    </row>
    <row r="22" spans="2:3" ht="15.75" thickBot="1">
      <c r="B22" s="389" t="s">
        <v>218</v>
      </c>
      <c r="C22" s="399">
        <v>1130</v>
      </c>
    </row>
    <row r="23" spans="2:3" ht="15.75" thickBot="1">
      <c r="B23" s="408" t="s">
        <v>215</v>
      </c>
      <c r="C23" s="393">
        <f>C22</f>
        <v>1130</v>
      </c>
    </row>
    <row r="24" spans="2:3" ht="15.75" thickBot="1">
      <c r="B24" s="398" t="s">
        <v>216</v>
      </c>
      <c r="C24" s="399">
        <v>286</v>
      </c>
    </row>
    <row r="25" spans="2:3" ht="15.75" thickBot="1">
      <c r="B25" s="394" t="s">
        <v>217</v>
      </c>
      <c r="C25" s="393">
        <f>C24</f>
        <v>286</v>
      </c>
    </row>
    <row r="26" spans="2:3" ht="15" thickBot="1">
      <c r="B26" s="395" t="s">
        <v>219</v>
      </c>
      <c r="C26" s="397">
        <f>C27+C29</f>
        <v>13766</v>
      </c>
    </row>
    <row r="27" spans="2:3" ht="15.75" thickBot="1">
      <c r="B27" s="401" t="s">
        <v>218</v>
      </c>
      <c r="C27" s="409">
        <v>10656</v>
      </c>
    </row>
    <row r="28" spans="2:3" ht="15.75" thickBot="1">
      <c r="B28" s="394" t="s">
        <v>215</v>
      </c>
      <c r="C28" s="393">
        <f>C27</f>
        <v>10656</v>
      </c>
    </row>
    <row r="29" spans="2:3" ht="15.75" thickBot="1">
      <c r="B29" s="398" t="s">
        <v>216</v>
      </c>
      <c r="C29" s="410">
        <v>3110</v>
      </c>
    </row>
    <row r="30" spans="2:3" ht="15.75" thickBot="1">
      <c r="B30" s="394" t="s">
        <v>217</v>
      </c>
      <c r="C30" s="393">
        <f>C29</f>
        <v>3110</v>
      </c>
    </row>
    <row r="31" spans="2:3" ht="15" thickBot="1">
      <c r="B31" s="395" t="s">
        <v>170</v>
      </c>
      <c r="C31" s="397">
        <f>C36+C38</f>
        <v>207</v>
      </c>
    </row>
    <row r="32" spans="2:3" ht="15.75" thickBot="1">
      <c r="B32" s="389" t="s">
        <v>211</v>
      </c>
      <c r="C32" s="388">
        <v>182</v>
      </c>
    </row>
    <row r="33" spans="2:3" ht="15.75" thickBot="1">
      <c r="B33" s="389" t="s">
        <v>220</v>
      </c>
      <c r="C33" s="388">
        <v>0</v>
      </c>
    </row>
    <row r="34" spans="2:3" ht="15.75" thickBot="1">
      <c r="B34" s="389" t="s">
        <v>235</v>
      </c>
      <c r="C34" s="388">
        <v>4</v>
      </c>
    </row>
    <row r="35" spans="2:3" ht="15.75" thickBot="1">
      <c r="B35" s="389" t="s">
        <v>104</v>
      </c>
      <c r="C35" s="388">
        <v>17</v>
      </c>
    </row>
    <row r="36" spans="2:3" ht="15.75" thickBot="1">
      <c r="B36" s="394" t="s">
        <v>215</v>
      </c>
      <c r="C36" s="393">
        <f>C32+C33+C34+C35</f>
        <v>203</v>
      </c>
    </row>
    <row r="37" spans="2:3" ht="15.75" thickBot="1">
      <c r="B37" s="398" t="s">
        <v>216</v>
      </c>
      <c r="C37" s="399">
        <v>4</v>
      </c>
    </row>
    <row r="38" spans="2:3" ht="15.75" thickBot="1">
      <c r="B38" s="394" t="s">
        <v>217</v>
      </c>
      <c r="C38" s="393">
        <f>C37</f>
        <v>4</v>
      </c>
    </row>
    <row r="39" spans="2:3" ht="43.5" thickBot="1">
      <c r="B39" s="395" t="s">
        <v>233</v>
      </c>
      <c r="C39" s="397">
        <f>C40</f>
        <v>132</v>
      </c>
    </row>
    <row r="40" spans="2:3" ht="15.75" thickBot="1">
      <c r="B40" s="389" t="s">
        <v>102</v>
      </c>
      <c r="C40" s="388">
        <v>132</v>
      </c>
    </row>
    <row r="41" spans="2:3" ht="15" thickBot="1">
      <c r="B41" s="395" t="s">
        <v>234</v>
      </c>
      <c r="C41" s="397">
        <f>C42+C43</f>
        <v>267</v>
      </c>
    </row>
    <row r="42" spans="2:3" ht="15.75" thickBot="1">
      <c r="B42" s="389" t="s">
        <v>104</v>
      </c>
      <c r="C42" s="388">
        <v>248</v>
      </c>
    </row>
    <row r="43" spans="2:3" ht="15.75" thickBot="1">
      <c r="B43" s="422" t="s">
        <v>141</v>
      </c>
      <c r="C43" s="423">
        <v>19</v>
      </c>
    </row>
    <row r="44" spans="2:3" ht="18" customHeight="1" thickBot="1">
      <c r="B44" s="424" t="s">
        <v>221</v>
      </c>
      <c r="C44" s="425">
        <f>C8+C21+C26+C31+C39+C41</f>
        <v>18768</v>
      </c>
    </row>
  </sheetData>
  <sheetProtection/>
  <mergeCells count="4">
    <mergeCell ref="B6:C6"/>
    <mergeCell ref="B3:C3"/>
    <mergeCell ref="B4:C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4" sqref="G4"/>
    </sheetView>
  </sheetViews>
  <sheetFormatPr defaultColWidth="9.140625" defaultRowHeight="12.75"/>
  <sheetData>
    <row r="1" ht="12.75">
      <c r="F1" s="429"/>
    </row>
    <row r="2" spans="1:8" ht="12.75">
      <c r="A2" s="666" t="s">
        <v>363</v>
      </c>
      <c r="B2" s="666"/>
      <c r="C2" s="666"/>
      <c r="D2" s="666"/>
      <c r="E2" s="666"/>
      <c r="F2" s="666"/>
      <c r="G2" s="666"/>
      <c r="H2" s="666"/>
    </row>
    <row r="3" ht="12.75">
      <c r="F3" s="429"/>
    </row>
    <row r="4" ht="12.75">
      <c r="F4" s="429"/>
    </row>
    <row r="5" spans="1:8" ht="15.75">
      <c r="A5" s="430"/>
      <c r="B5" s="667" t="s">
        <v>70</v>
      </c>
      <c r="C5" s="667"/>
      <c r="D5" s="667"/>
      <c r="E5" s="667"/>
      <c r="F5" s="667"/>
      <c r="G5" s="667"/>
      <c r="H5" s="667"/>
    </row>
    <row r="6" spans="1:8" ht="15.75">
      <c r="A6" s="430"/>
      <c r="B6" s="667" t="s">
        <v>238</v>
      </c>
      <c r="C6" s="667"/>
      <c r="D6" s="667"/>
      <c r="E6" s="667"/>
      <c r="F6" s="667"/>
      <c r="G6" s="667"/>
      <c r="H6" s="667"/>
    </row>
    <row r="7" spans="1:8" ht="15.75">
      <c r="A7" s="430"/>
      <c r="B7" s="667" t="s">
        <v>239</v>
      </c>
      <c r="C7" s="667"/>
      <c r="D7" s="667"/>
      <c r="E7" s="667"/>
      <c r="F7" s="667"/>
      <c r="G7" s="667"/>
      <c r="H7" s="667"/>
    </row>
    <row r="8" spans="1:6" ht="15">
      <c r="A8" s="431"/>
      <c r="B8" s="432"/>
      <c r="C8" s="432"/>
      <c r="D8" s="432"/>
      <c r="E8" s="432"/>
      <c r="F8" s="432"/>
    </row>
    <row r="9" spans="1:8" ht="15">
      <c r="A9" s="431"/>
      <c r="B9" s="668" t="s">
        <v>240</v>
      </c>
      <c r="C9" s="668"/>
      <c r="D9" s="668"/>
      <c r="E9" s="668"/>
      <c r="F9" s="434" t="s">
        <v>241</v>
      </c>
      <c r="G9" s="434" t="s">
        <v>242</v>
      </c>
      <c r="H9" s="434" t="s">
        <v>243</v>
      </c>
    </row>
    <row r="10" spans="1:8" ht="15">
      <c r="A10" s="431"/>
      <c r="B10" s="433"/>
      <c r="C10" s="435"/>
      <c r="D10" s="435"/>
      <c r="E10" s="435"/>
      <c r="F10" s="434" t="s">
        <v>9</v>
      </c>
      <c r="G10" s="434" t="s">
        <v>9</v>
      </c>
      <c r="H10" s="434" t="s">
        <v>9</v>
      </c>
    </row>
    <row r="11" spans="1:8" ht="15">
      <c r="A11" s="431"/>
      <c r="B11" s="660" t="s">
        <v>96</v>
      </c>
      <c r="C11" s="660"/>
      <c r="D11" s="660"/>
      <c r="E11" s="660"/>
      <c r="F11" s="669">
        <v>89714</v>
      </c>
      <c r="G11" s="665">
        <f>F11*1.05</f>
        <v>94199.7</v>
      </c>
      <c r="H11" s="665">
        <f>G11*1.05</f>
        <v>98909.685</v>
      </c>
    </row>
    <row r="12" spans="1:8" ht="15">
      <c r="A12" s="431"/>
      <c r="B12" s="660"/>
      <c r="C12" s="660"/>
      <c r="D12" s="660"/>
      <c r="E12" s="660"/>
      <c r="F12" s="669"/>
      <c r="G12" s="665"/>
      <c r="H12" s="665"/>
    </row>
    <row r="13" spans="1:8" ht="15">
      <c r="A13" s="431"/>
      <c r="B13" s="660" t="s">
        <v>114</v>
      </c>
      <c r="C13" s="660"/>
      <c r="D13" s="660"/>
      <c r="E13" s="660"/>
      <c r="F13" s="664">
        <v>22984</v>
      </c>
      <c r="G13" s="665">
        <f>F13*1.05</f>
        <v>24133.2</v>
      </c>
      <c r="H13" s="665">
        <f>G13*1.05</f>
        <v>25339.86</v>
      </c>
    </row>
    <row r="14" spans="1:8" ht="15">
      <c r="A14" s="431"/>
      <c r="B14" s="660"/>
      <c r="C14" s="660"/>
      <c r="D14" s="660"/>
      <c r="E14" s="660"/>
      <c r="F14" s="664"/>
      <c r="G14" s="665"/>
      <c r="H14" s="665"/>
    </row>
    <row r="15" spans="1:8" ht="15">
      <c r="A15" s="431"/>
      <c r="B15" s="660" t="s">
        <v>97</v>
      </c>
      <c r="C15" s="660"/>
      <c r="D15" s="660"/>
      <c r="E15" s="660"/>
      <c r="F15" s="437">
        <v>24800</v>
      </c>
      <c r="G15" s="436">
        <f>F15*1.05</f>
        <v>26040</v>
      </c>
      <c r="H15" s="436">
        <f>G15*1.05</f>
        <v>27342</v>
      </c>
    </row>
    <row r="16" spans="1:8" ht="15">
      <c r="A16" s="431"/>
      <c r="B16" s="659" t="s">
        <v>11</v>
      </c>
      <c r="C16" s="659"/>
      <c r="D16" s="659"/>
      <c r="E16" s="659"/>
      <c r="F16" s="437">
        <v>18768</v>
      </c>
      <c r="G16" s="436">
        <f aca="true" t="shared" si="0" ref="G16:H21">F16*1.05</f>
        <v>19706.4</v>
      </c>
      <c r="H16" s="436">
        <f t="shared" si="0"/>
        <v>20691.72</v>
      </c>
    </row>
    <row r="17" spans="1:8" ht="15">
      <c r="A17" s="431"/>
      <c r="B17" s="659" t="s">
        <v>105</v>
      </c>
      <c r="C17" s="659"/>
      <c r="D17" s="659"/>
      <c r="E17" s="659"/>
      <c r="F17" s="439">
        <v>49</v>
      </c>
      <c r="G17" s="436">
        <f t="shared" si="0"/>
        <v>51.45</v>
      </c>
      <c r="H17" s="436">
        <f t="shared" si="0"/>
        <v>54.02250000000001</v>
      </c>
    </row>
    <row r="18" spans="1:8" ht="15">
      <c r="A18" s="431"/>
      <c r="B18" s="662" t="s">
        <v>115</v>
      </c>
      <c r="C18" s="662"/>
      <c r="D18" s="662"/>
      <c r="E18" s="662"/>
      <c r="F18" s="439">
        <v>168</v>
      </c>
      <c r="G18" s="436">
        <f t="shared" si="0"/>
        <v>176.4</v>
      </c>
      <c r="H18" s="436">
        <f t="shared" si="0"/>
        <v>185.22000000000003</v>
      </c>
    </row>
    <row r="19" spans="1:8" ht="15">
      <c r="A19" s="431"/>
      <c r="B19" s="663" t="s">
        <v>106</v>
      </c>
      <c r="C19" s="663"/>
      <c r="D19" s="663"/>
      <c r="E19" s="663"/>
      <c r="F19" s="439">
        <v>0</v>
      </c>
      <c r="G19" s="436">
        <f t="shared" si="0"/>
        <v>0</v>
      </c>
      <c r="H19" s="436">
        <f t="shared" si="0"/>
        <v>0</v>
      </c>
    </row>
    <row r="20" spans="1:8" ht="15">
      <c r="A20" s="431"/>
      <c r="B20" s="659" t="s">
        <v>107</v>
      </c>
      <c r="C20" s="659"/>
      <c r="D20" s="659"/>
      <c r="E20" s="659"/>
      <c r="F20" s="440">
        <v>9273</v>
      </c>
      <c r="G20" s="436">
        <f t="shared" si="0"/>
        <v>9736.65</v>
      </c>
      <c r="H20" s="436">
        <f t="shared" si="0"/>
        <v>10223.4825</v>
      </c>
    </row>
    <row r="21" spans="1:8" ht="15">
      <c r="A21" s="431"/>
      <c r="B21" s="658" t="s">
        <v>244</v>
      </c>
      <c r="C21" s="658"/>
      <c r="D21" s="658"/>
      <c r="E21" s="658"/>
      <c r="F21" s="438">
        <f>SUM(F11:F20)</f>
        <v>165756</v>
      </c>
      <c r="G21" s="441">
        <f t="shared" si="0"/>
        <v>174043.80000000002</v>
      </c>
      <c r="H21" s="441">
        <f t="shared" si="0"/>
        <v>182745.99000000002</v>
      </c>
    </row>
    <row r="22" spans="1:8" ht="15">
      <c r="A22" s="431"/>
      <c r="B22" s="657"/>
      <c r="C22" s="657"/>
      <c r="D22" s="657"/>
      <c r="E22" s="657"/>
      <c r="F22" s="440"/>
      <c r="G22" s="442"/>
      <c r="H22" s="442"/>
    </row>
    <row r="23" spans="1:8" ht="15">
      <c r="A23" s="431"/>
      <c r="B23" s="657"/>
      <c r="C23" s="657"/>
      <c r="D23" s="657"/>
      <c r="E23" s="657"/>
      <c r="F23" s="440"/>
      <c r="G23" s="78"/>
      <c r="H23" s="78"/>
    </row>
    <row r="24" spans="1:8" ht="15">
      <c r="A24" s="431"/>
      <c r="B24" s="658" t="s">
        <v>245</v>
      </c>
      <c r="C24" s="658"/>
      <c r="D24" s="658"/>
      <c r="E24" s="658"/>
      <c r="F24" s="439"/>
      <c r="G24" s="78"/>
      <c r="H24" s="78"/>
    </row>
    <row r="25" spans="1:8" ht="15">
      <c r="A25" s="431"/>
      <c r="B25" s="659" t="s">
        <v>15</v>
      </c>
      <c r="C25" s="659"/>
      <c r="D25" s="659"/>
      <c r="E25" s="659"/>
      <c r="F25" s="440">
        <v>48094</v>
      </c>
      <c r="G25" s="443">
        <f>F25*1.05</f>
        <v>50498.700000000004</v>
      </c>
      <c r="H25" s="443">
        <f>G25*1.05</f>
        <v>53023.63500000001</v>
      </c>
    </row>
    <row r="26" spans="1:8" ht="15">
      <c r="A26" s="431"/>
      <c r="B26" s="660" t="s">
        <v>109</v>
      </c>
      <c r="C26" s="660"/>
      <c r="D26" s="660"/>
      <c r="E26" s="660"/>
      <c r="F26" s="661">
        <v>7562</v>
      </c>
      <c r="G26" s="443">
        <f aca="true" t="shared" si="1" ref="G26:H36">F26*1.05</f>
        <v>7940.1</v>
      </c>
      <c r="H26" s="443">
        <f t="shared" si="1"/>
        <v>8337.105000000001</v>
      </c>
    </row>
    <row r="27" spans="1:8" ht="15">
      <c r="A27" s="431"/>
      <c r="B27" s="660"/>
      <c r="C27" s="660"/>
      <c r="D27" s="660"/>
      <c r="E27" s="660"/>
      <c r="F27" s="661"/>
      <c r="G27" s="443">
        <f t="shared" si="1"/>
        <v>0</v>
      </c>
      <c r="H27" s="443">
        <f t="shared" si="1"/>
        <v>0</v>
      </c>
    </row>
    <row r="28" spans="1:8" ht="15">
      <c r="A28" s="431"/>
      <c r="B28" s="659" t="s">
        <v>17</v>
      </c>
      <c r="C28" s="659"/>
      <c r="D28" s="659"/>
      <c r="E28" s="659"/>
      <c r="F28" s="439">
        <v>44386</v>
      </c>
      <c r="G28" s="443">
        <f t="shared" si="1"/>
        <v>46605.3</v>
      </c>
      <c r="H28" s="443">
        <f t="shared" si="1"/>
        <v>48935.565</v>
      </c>
    </row>
    <row r="29" spans="1:8" ht="15">
      <c r="A29" s="431"/>
      <c r="B29" s="659" t="s">
        <v>47</v>
      </c>
      <c r="C29" s="659"/>
      <c r="D29" s="659"/>
      <c r="E29" s="659"/>
      <c r="F29" s="439">
        <v>3143</v>
      </c>
      <c r="G29" s="443">
        <f t="shared" si="1"/>
        <v>3300.15</v>
      </c>
      <c r="H29" s="443">
        <f t="shared" si="1"/>
        <v>3465.1575000000003</v>
      </c>
    </row>
    <row r="30" spans="1:8" ht="15">
      <c r="A30" s="431"/>
      <c r="B30" s="659" t="s">
        <v>110</v>
      </c>
      <c r="C30" s="659"/>
      <c r="D30" s="659"/>
      <c r="E30" s="659"/>
      <c r="F30" s="439">
        <v>7026</v>
      </c>
      <c r="G30" s="443">
        <f t="shared" si="1"/>
        <v>7377.3</v>
      </c>
      <c r="H30" s="443">
        <f t="shared" si="1"/>
        <v>7746.165000000001</v>
      </c>
    </row>
    <row r="31" spans="1:8" ht="15">
      <c r="A31" s="431"/>
      <c r="B31" s="659" t="s">
        <v>54</v>
      </c>
      <c r="C31" s="659"/>
      <c r="D31" s="659"/>
      <c r="E31" s="659"/>
      <c r="F31" s="439">
        <v>26905</v>
      </c>
      <c r="G31" s="443">
        <f t="shared" si="1"/>
        <v>28250.25</v>
      </c>
      <c r="H31" s="443">
        <f t="shared" si="1"/>
        <v>29662.7625</v>
      </c>
    </row>
    <row r="32" spans="1:8" ht="15">
      <c r="A32" s="431"/>
      <c r="B32" s="659" t="s">
        <v>111</v>
      </c>
      <c r="C32" s="659"/>
      <c r="D32" s="659"/>
      <c r="E32" s="659"/>
      <c r="F32" s="439">
        <v>13000</v>
      </c>
      <c r="G32" s="443">
        <f t="shared" si="1"/>
        <v>13650</v>
      </c>
      <c r="H32" s="443">
        <f t="shared" si="1"/>
        <v>14332.5</v>
      </c>
    </row>
    <row r="33" spans="1:8" ht="15">
      <c r="A33" s="431"/>
      <c r="B33" s="659" t="s">
        <v>112</v>
      </c>
      <c r="C33" s="659"/>
      <c r="D33" s="659"/>
      <c r="E33" s="659"/>
      <c r="F33" s="439">
        <v>0</v>
      </c>
      <c r="G33" s="443">
        <f t="shared" si="1"/>
        <v>0</v>
      </c>
      <c r="H33" s="443">
        <f t="shared" si="1"/>
        <v>0</v>
      </c>
    </row>
    <row r="34" spans="1:8" ht="15">
      <c r="A34" s="431"/>
      <c r="B34" s="659" t="s">
        <v>113</v>
      </c>
      <c r="C34" s="659"/>
      <c r="D34" s="659"/>
      <c r="E34" s="659"/>
      <c r="F34" s="439">
        <v>748</v>
      </c>
      <c r="G34" s="443">
        <f t="shared" si="1"/>
        <v>785.4</v>
      </c>
      <c r="H34" s="443">
        <f t="shared" si="1"/>
        <v>824.67</v>
      </c>
    </row>
    <row r="35" spans="1:8" ht="15">
      <c r="A35" s="431"/>
      <c r="B35" s="657"/>
      <c r="C35" s="657"/>
      <c r="D35" s="657"/>
      <c r="E35" s="657"/>
      <c r="F35" s="440"/>
      <c r="G35" s="443">
        <f t="shared" si="1"/>
        <v>0</v>
      </c>
      <c r="H35" s="443">
        <f t="shared" si="1"/>
        <v>0</v>
      </c>
    </row>
    <row r="36" spans="1:8" ht="15">
      <c r="A36" s="431"/>
      <c r="B36" s="658" t="s">
        <v>244</v>
      </c>
      <c r="C36" s="658"/>
      <c r="D36" s="658"/>
      <c r="E36" s="658"/>
      <c r="F36" s="438">
        <f>SUM(F25:F34)</f>
        <v>150864</v>
      </c>
      <c r="G36" s="444">
        <f t="shared" si="1"/>
        <v>158407.2</v>
      </c>
      <c r="H36" s="444">
        <f t="shared" si="1"/>
        <v>166327.56000000003</v>
      </c>
    </row>
    <row r="37" spans="1:8" ht="15">
      <c r="A37" s="431"/>
      <c r="B37" s="657"/>
      <c r="C37" s="657"/>
      <c r="D37" s="657"/>
      <c r="E37" s="657"/>
      <c r="F37" s="440"/>
      <c r="G37" s="78"/>
      <c r="H37" s="78"/>
    </row>
    <row r="38" spans="1:8" ht="15">
      <c r="A38" s="431"/>
      <c r="B38" s="658" t="s">
        <v>246</v>
      </c>
      <c r="C38" s="658"/>
      <c r="D38" s="658"/>
      <c r="E38" s="658"/>
      <c r="F38" s="445" t="s">
        <v>352</v>
      </c>
      <c r="G38" s="446">
        <v>51</v>
      </c>
      <c r="H38" s="446" t="s">
        <v>352</v>
      </c>
    </row>
  </sheetData>
  <sheetProtection/>
  <mergeCells count="37">
    <mergeCell ref="A2:H2"/>
    <mergeCell ref="B5:H5"/>
    <mergeCell ref="B6:H6"/>
    <mergeCell ref="B7:H7"/>
    <mergeCell ref="B9:E9"/>
    <mergeCell ref="B11:E12"/>
    <mergeCell ref="F11:F12"/>
    <mergeCell ref="G11:G12"/>
    <mergeCell ref="H11:H12"/>
    <mergeCell ref="B13:E14"/>
    <mergeCell ref="F13:F14"/>
    <mergeCell ref="G13:G14"/>
    <mergeCell ref="H13:H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7"/>
    <mergeCell ref="F26:F27"/>
    <mergeCell ref="B28:E28"/>
    <mergeCell ref="B35:E35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C16" sqref="C16"/>
    </sheetView>
  </sheetViews>
  <sheetFormatPr defaultColWidth="9.140625" defaultRowHeight="12.75"/>
  <cols>
    <col min="4" max="4" width="35.421875" style="0" customWidth="1"/>
    <col min="5" max="5" width="12.140625" style="0" customWidth="1"/>
  </cols>
  <sheetData>
    <row r="1" spans="1:5" ht="12.75" customHeight="1">
      <c r="A1" s="670" t="s">
        <v>251</v>
      </c>
      <c r="B1" s="670"/>
      <c r="C1" s="670"/>
      <c r="D1" s="670"/>
      <c r="E1" s="670"/>
    </row>
    <row r="2" spans="1:5" ht="38.25" customHeight="1">
      <c r="A2" s="671"/>
      <c r="B2" s="671"/>
      <c r="C2" s="671"/>
      <c r="D2" s="671"/>
      <c r="E2" s="671"/>
    </row>
    <row r="3" spans="1:5" ht="12.75">
      <c r="A3" s="680" t="s">
        <v>247</v>
      </c>
      <c r="B3" s="675"/>
      <c r="C3" s="675"/>
      <c r="D3" s="676"/>
      <c r="E3" s="447">
        <v>1430</v>
      </c>
    </row>
    <row r="4" spans="1:5" ht="12.75">
      <c r="A4" s="680"/>
      <c r="B4" s="675"/>
      <c r="C4" s="675"/>
      <c r="D4" s="676"/>
      <c r="E4" s="78"/>
    </row>
    <row r="5" spans="1:5" ht="12.75">
      <c r="A5" s="677" t="s">
        <v>248</v>
      </c>
      <c r="B5" s="678"/>
      <c r="C5" s="678"/>
      <c r="D5" s="679"/>
      <c r="E5" s="447">
        <v>806</v>
      </c>
    </row>
    <row r="6" spans="1:5" ht="12.75">
      <c r="A6" s="672" t="s">
        <v>346</v>
      </c>
      <c r="B6" s="675"/>
      <c r="C6" s="675"/>
      <c r="D6" s="676"/>
      <c r="E6" s="78">
        <v>15</v>
      </c>
    </row>
    <row r="7" spans="1:5" ht="12.75">
      <c r="A7" s="672" t="s">
        <v>347</v>
      </c>
      <c r="B7" s="675"/>
      <c r="C7" s="675"/>
      <c r="D7" s="676"/>
      <c r="E7" s="78">
        <v>10</v>
      </c>
    </row>
    <row r="8" spans="1:5" ht="12.75">
      <c r="A8" s="672" t="s">
        <v>348</v>
      </c>
      <c r="B8" s="673"/>
      <c r="C8" s="673"/>
      <c r="D8" s="674"/>
      <c r="E8" s="78">
        <v>70</v>
      </c>
    </row>
    <row r="9" spans="1:5" ht="12.75">
      <c r="A9" s="672" t="s">
        <v>349</v>
      </c>
      <c r="B9" s="673"/>
      <c r="C9" s="673"/>
      <c r="D9" s="674"/>
      <c r="E9" s="78">
        <v>641</v>
      </c>
    </row>
    <row r="10" spans="1:5" ht="12.75">
      <c r="A10" s="672" t="s">
        <v>350</v>
      </c>
      <c r="B10" s="675"/>
      <c r="C10" s="675"/>
      <c r="D10" s="676"/>
      <c r="E10" s="78">
        <v>45</v>
      </c>
    </row>
    <row r="11" spans="1:5" ht="12.75">
      <c r="A11" s="672" t="s">
        <v>351</v>
      </c>
      <c r="B11" s="675"/>
      <c r="C11" s="675"/>
      <c r="D11" s="676"/>
      <c r="E11" s="78"/>
    </row>
    <row r="12" spans="1:5" ht="12.75">
      <c r="A12" s="677" t="s">
        <v>249</v>
      </c>
      <c r="B12" s="678"/>
      <c r="C12" s="678"/>
      <c r="D12" s="679"/>
      <c r="E12" s="447"/>
    </row>
    <row r="13" spans="1:5" ht="12.75">
      <c r="A13" s="680" t="s">
        <v>250</v>
      </c>
      <c r="B13" s="675"/>
      <c r="C13" s="675"/>
      <c r="D13" s="676"/>
      <c r="E13" s="447">
        <v>907</v>
      </c>
    </row>
    <row r="14" spans="1:5" ht="12.75">
      <c r="A14" s="680"/>
      <c r="B14" s="675"/>
      <c r="C14" s="675"/>
      <c r="D14" s="676"/>
      <c r="E14" s="78"/>
    </row>
    <row r="15" spans="1:4" ht="12.75">
      <c r="A15" s="448"/>
      <c r="B15" s="448"/>
      <c r="C15" s="448"/>
      <c r="D15" s="448"/>
    </row>
  </sheetData>
  <sheetProtection/>
  <mergeCells count="13">
    <mergeCell ref="A14:D14"/>
    <mergeCell ref="A3:D3"/>
    <mergeCell ref="A4:D4"/>
    <mergeCell ref="A5:D5"/>
    <mergeCell ref="A6:D6"/>
    <mergeCell ref="A7:D7"/>
    <mergeCell ref="A8:D8"/>
    <mergeCell ref="A1:E2"/>
    <mergeCell ref="A9:D9"/>
    <mergeCell ref="A10:D10"/>
    <mergeCell ref="A11:D11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  <headerFooter>
    <oddHeader>&amp;R8/2016. (IV.29.) Kt. rendelet  16. sz.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8.421875" style="0" customWidth="1"/>
    <col min="3" max="3" width="15.421875" style="0" customWidth="1"/>
    <col min="4" max="4" width="15.00390625" style="0" customWidth="1"/>
    <col min="5" max="5" width="18.140625" style="0" customWidth="1"/>
  </cols>
  <sheetData>
    <row r="1" spans="1:5" ht="12.75">
      <c r="A1" s="650" t="s">
        <v>364</v>
      </c>
      <c r="B1" s="650"/>
      <c r="C1" s="650"/>
      <c r="D1" s="650"/>
      <c r="E1" s="650"/>
    </row>
    <row r="2" spans="1:5" ht="18">
      <c r="A2" s="681" t="s">
        <v>252</v>
      </c>
      <c r="B2" s="681"/>
      <c r="C2" s="681"/>
      <c r="D2" s="681"/>
      <c r="E2" s="681"/>
    </row>
    <row r="3" spans="1:5" ht="15">
      <c r="A3" s="682">
        <v>2015</v>
      </c>
      <c r="B3" s="682"/>
      <c r="C3" s="682"/>
      <c r="D3" s="682"/>
      <c r="E3" s="682"/>
    </row>
    <row r="4" spans="1:5" ht="15.75" thickBot="1">
      <c r="A4" s="7"/>
      <c r="B4" s="449"/>
      <c r="C4" s="450"/>
      <c r="D4" s="450"/>
      <c r="E4" s="450" t="s">
        <v>9</v>
      </c>
    </row>
    <row r="5" spans="1:5" ht="31.5" thickBot="1" thickTop="1">
      <c r="A5" s="7"/>
      <c r="B5" s="451" t="s">
        <v>253</v>
      </c>
      <c r="C5" s="452"/>
      <c r="D5" s="452" t="s">
        <v>254</v>
      </c>
      <c r="E5" s="452" t="s">
        <v>193</v>
      </c>
    </row>
    <row r="6" spans="1:5" ht="153.75" customHeight="1" thickBot="1">
      <c r="A6" s="7"/>
      <c r="B6" s="453" t="s">
        <v>255</v>
      </c>
      <c r="C6" s="454">
        <v>120</v>
      </c>
      <c r="D6" s="455">
        <v>50</v>
      </c>
      <c r="E6" s="454">
        <v>170</v>
      </c>
    </row>
    <row r="7" spans="1:5" ht="108.75" customHeight="1" thickBot="1" thickTop="1">
      <c r="A7" s="7"/>
      <c r="B7" s="456" t="s">
        <v>256</v>
      </c>
      <c r="C7" s="457"/>
      <c r="D7" s="458"/>
      <c r="E7" s="459"/>
    </row>
    <row r="8" spans="1:5" ht="113.25" customHeight="1" thickBot="1">
      <c r="A8" s="7"/>
      <c r="B8" s="460" t="s">
        <v>257</v>
      </c>
      <c r="C8" s="461">
        <v>0</v>
      </c>
      <c r="D8" s="461">
        <v>0</v>
      </c>
      <c r="E8" s="461">
        <v>0</v>
      </c>
    </row>
    <row r="9" spans="1:5" ht="111.75" customHeight="1" thickBot="1" thickTop="1">
      <c r="A9" s="7"/>
      <c r="B9" s="456" t="s">
        <v>258</v>
      </c>
      <c r="C9" s="462"/>
      <c r="D9" s="462"/>
      <c r="E9" s="462"/>
    </row>
    <row r="10" spans="1:5" ht="75.75" customHeight="1" thickBot="1">
      <c r="A10" s="7"/>
      <c r="B10" s="460" t="s">
        <v>259</v>
      </c>
      <c r="C10" s="461"/>
      <c r="D10" s="461"/>
      <c r="E10" s="461"/>
    </row>
    <row r="11" spans="1:5" ht="16.5" thickBot="1" thickTop="1">
      <c r="A11" s="7"/>
      <c r="B11" s="463"/>
      <c r="C11" s="464"/>
      <c r="D11" s="464"/>
      <c r="E11" s="464"/>
    </row>
    <row r="12" spans="1:5" ht="15.75" thickBot="1">
      <c r="A12" s="7"/>
      <c r="B12" s="465" t="s">
        <v>24</v>
      </c>
      <c r="C12" s="466">
        <f>C6</f>
        <v>120</v>
      </c>
      <c r="D12" s="466">
        <f>D6</f>
        <v>50</v>
      </c>
      <c r="E12" s="466">
        <f>E6</f>
        <v>170</v>
      </c>
    </row>
    <row r="13" spans="1:5" ht="15.75" thickTop="1">
      <c r="A13" s="7"/>
      <c r="B13" s="449"/>
      <c r="C13" s="450"/>
      <c r="D13" s="450"/>
      <c r="E13" s="45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7.7109375" style="0" customWidth="1"/>
    <col min="2" max="2" width="16.421875" style="0" customWidth="1"/>
    <col min="3" max="3" width="13.7109375" style="0" customWidth="1"/>
    <col min="4" max="4" width="17.8515625" style="0" customWidth="1"/>
  </cols>
  <sheetData>
    <row r="1" spans="1:4" ht="12.75">
      <c r="A1" s="650" t="s">
        <v>365</v>
      </c>
      <c r="B1" s="650"/>
      <c r="C1" s="650"/>
      <c r="D1" s="650"/>
    </row>
    <row r="2" spans="1:4" ht="12.75">
      <c r="A2" s="362"/>
      <c r="B2" s="362"/>
      <c r="C2" s="362"/>
      <c r="D2" s="362"/>
    </row>
    <row r="3" spans="1:4" ht="12.75">
      <c r="A3" s="362"/>
      <c r="B3" s="362"/>
      <c r="C3" s="362"/>
      <c r="D3" s="362"/>
    </row>
    <row r="4" spans="1:4" ht="15.75">
      <c r="A4" s="683" t="s">
        <v>260</v>
      </c>
      <c r="B4" s="683"/>
      <c r="C4" s="683"/>
      <c r="D4" s="683"/>
    </row>
    <row r="5" spans="1:4" ht="14.25">
      <c r="A5" s="548" t="s">
        <v>261</v>
      </c>
      <c r="B5" s="548"/>
      <c r="C5" s="548"/>
      <c r="D5" s="548"/>
    </row>
    <row r="6" spans="1:4" ht="14.25">
      <c r="A6" s="416"/>
      <c r="B6" s="416"/>
      <c r="C6" s="416"/>
      <c r="D6" s="416"/>
    </row>
    <row r="7" spans="1:4" ht="14.25">
      <c r="A7" s="416"/>
      <c r="B7" s="416"/>
      <c r="C7" s="416"/>
      <c r="D7" s="416"/>
    </row>
    <row r="8" spans="1:4" ht="14.25">
      <c r="A8" s="416"/>
      <c r="B8" s="416"/>
      <c r="C8" s="416"/>
      <c r="D8" s="416"/>
    </row>
    <row r="9" spans="1:2" ht="14.25">
      <c r="A9" s="548"/>
      <c r="B9" s="548"/>
    </row>
    <row r="10" spans="1:4" ht="15" thickBot="1">
      <c r="A10" s="549" t="s">
        <v>9</v>
      </c>
      <c r="B10" s="549"/>
      <c r="C10" s="549"/>
      <c r="D10" s="549"/>
    </row>
    <row r="11" spans="1:4" ht="15.75" thickBot="1">
      <c r="A11" s="467" t="s">
        <v>23</v>
      </c>
      <c r="B11" s="468">
        <v>2015</v>
      </c>
      <c r="C11" s="469">
        <v>2016</v>
      </c>
      <c r="D11" s="469">
        <v>2017</v>
      </c>
    </row>
    <row r="12" spans="1:4" ht="15.75" thickBot="1">
      <c r="A12" s="470"/>
      <c r="B12" s="471" t="s">
        <v>262</v>
      </c>
      <c r="C12" s="472" t="s">
        <v>262</v>
      </c>
      <c r="D12" s="472" t="s">
        <v>262</v>
      </c>
    </row>
    <row r="13" spans="1:4" ht="15">
      <c r="A13" s="473"/>
      <c r="B13" s="474">
        <v>0</v>
      </c>
      <c r="C13" s="475">
        <v>0</v>
      </c>
      <c r="D13" s="469">
        <v>0</v>
      </c>
    </row>
    <row r="14" spans="1:4" ht="15">
      <c r="A14" s="476"/>
      <c r="B14" s="477"/>
      <c r="C14" s="478"/>
      <c r="D14" s="478"/>
    </row>
    <row r="15" spans="1:4" ht="15">
      <c r="A15" s="476"/>
      <c r="B15" s="477"/>
      <c r="C15" s="478"/>
      <c r="D15" s="478"/>
    </row>
    <row r="16" spans="1:4" ht="15">
      <c r="A16" s="476"/>
      <c r="B16" s="477"/>
      <c r="C16" s="479"/>
      <c r="D16" s="480"/>
    </row>
    <row r="17" spans="1:4" ht="15">
      <c r="A17" s="481"/>
      <c r="B17" s="482"/>
      <c r="C17" s="478"/>
      <c r="D17" s="478"/>
    </row>
    <row r="18" spans="1:4" ht="15.75" thickBot="1">
      <c r="A18" s="483"/>
      <c r="B18" s="484"/>
      <c r="C18" s="485"/>
      <c r="D18" s="485"/>
    </row>
    <row r="20" ht="12.75">
      <c r="A20" s="429" t="s">
        <v>263</v>
      </c>
    </row>
  </sheetData>
  <sheetProtection/>
  <mergeCells count="5">
    <mergeCell ref="A1:D1"/>
    <mergeCell ref="A4:D4"/>
    <mergeCell ref="A5:D5"/>
    <mergeCell ref="A9:B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4" sqref="G4"/>
    </sheetView>
  </sheetViews>
  <sheetFormatPr defaultColWidth="9.140625" defaultRowHeight="12.75"/>
  <sheetData>
    <row r="1" spans="3:7" ht="12.75">
      <c r="C1" s="650" t="s">
        <v>366</v>
      </c>
      <c r="D1" s="684"/>
      <c r="E1" s="684"/>
      <c r="F1" s="684"/>
      <c r="G1" s="684"/>
    </row>
    <row r="5" spans="1:8" ht="12.75">
      <c r="A5" s="685" t="s">
        <v>264</v>
      </c>
      <c r="B5" s="685"/>
      <c r="C5" s="685"/>
      <c r="D5" s="685"/>
      <c r="E5" s="685"/>
      <c r="F5" s="685"/>
      <c r="G5" s="685"/>
      <c r="H5" s="685"/>
    </row>
    <row r="7" ht="12.75">
      <c r="H7" t="s">
        <v>9</v>
      </c>
    </row>
    <row r="8" spans="1:8" ht="12.75">
      <c r="A8" s="686" t="s">
        <v>265</v>
      </c>
      <c r="B8" s="686"/>
      <c r="C8" s="686"/>
      <c r="D8" s="686"/>
      <c r="E8" s="78"/>
      <c r="F8" s="447" t="s">
        <v>266</v>
      </c>
      <c r="G8" s="78"/>
      <c r="H8" s="447" t="s">
        <v>193</v>
      </c>
    </row>
    <row r="9" spans="1:8" ht="12.75">
      <c r="A9" s="78"/>
      <c r="B9" s="78"/>
      <c r="C9" s="78"/>
      <c r="D9" s="78"/>
      <c r="E9" s="78"/>
      <c r="F9" s="78"/>
      <c r="G9" s="78"/>
      <c r="H9" s="78"/>
    </row>
    <row r="10" spans="1:8" ht="12.75">
      <c r="A10" s="687"/>
      <c r="B10" s="687"/>
      <c r="C10" s="687"/>
      <c r="D10" s="687"/>
      <c r="E10" s="687"/>
      <c r="F10" s="78"/>
      <c r="G10" s="78"/>
      <c r="H10" s="78"/>
    </row>
    <row r="11" spans="1:8" ht="12.75">
      <c r="A11" s="687"/>
      <c r="B11" s="687"/>
      <c r="C11" s="687"/>
      <c r="D11" s="687"/>
      <c r="E11" s="78"/>
      <c r="F11" s="78"/>
      <c r="G11" s="78"/>
      <c r="H11" s="78"/>
    </row>
    <row r="12" spans="1:8" ht="12.75">
      <c r="A12" s="78"/>
      <c r="B12" s="78"/>
      <c r="C12" s="78"/>
      <c r="D12" s="78"/>
      <c r="E12" s="78"/>
      <c r="F12" s="78"/>
      <c r="G12" s="78"/>
      <c r="H12" s="78"/>
    </row>
    <row r="13" spans="1:8" ht="12.75">
      <c r="A13" s="687"/>
      <c r="B13" s="687"/>
      <c r="C13" s="687"/>
      <c r="D13" s="687"/>
      <c r="E13" s="687"/>
      <c r="F13" s="78"/>
      <c r="G13" s="78"/>
      <c r="H13" s="78"/>
    </row>
    <row r="14" spans="1:8" ht="12.75">
      <c r="A14" s="78"/>
      <c r="B14" s="78"/>
      <c r="C14" s="78"/>
      <c r="D14" s="78"/>
      <c r="E14" s="78"/>
      <c r="F14" s="78"/>
      <c r="G14" s="78"/>
      <c r="H14" s="78"/>
    </row>
    <row r="15" spans="1:8" ht="12.75">
      <c r="A15" s="78"/>
      <c r="B15" s="78"/>
      <c r="C15" s="78"/>
      <c r="D15" s="78"/>
      <c r="E15" s="78"/>
      <c r="F15" s="78"/>
      <c r="G15" s="78"/>
      <c r="H15" s="78"/>
    </row>
    <row r="16" spans="1:8" ht="12.75">
      <c r="A16" s="78"/>
      <c r="B16" s="78"/>
      <c r="C16" s="78"/>
      <c r="D16" s="78"/>
      <c r="E16" s="78"/>
      <c r="F16" s="78"/>
      <c r="G16" s="78"/>
      <c r="H16" s="78"/>
    </row>
    <row r="17" spans="1:8" ht="12.75">
      <c r="A17" s="78"/>
      <c r="B17" s="78"/>
      <c r="C17" s="78"/>
      <c r="D17" s="78"/>
      <c r="E17" s="78"/>
      <c r="F17" s="78"/>
      <c r="G17" s="78"/>
      <c r="H17" s="78"/>
    </row>
    <row r="18" spans="1:8" ht="12.75">
      <c r="A18" s="486" t="s">
        <v>267</v>
      </c>
      <c r="B18" s="486"/>
      <c r="C18" s="487"/>
      <c r="D18" s="487"/>
      <c r="E18" s="487"/>
      <c r="F18" s="486"/>
      <c r="G18" s="487"/>
      <c r="H18" s="486">
        <f>H10+H11+H13</f>
        <v>0</v>
      </c>
    </row>
    <row r="20" ht="12.75">
      <c r="A20" t="s">
        <v>355</v>
      </c>
    </row>
  </sheetData>
  <sheetProtection/>
  <mergeCells count="6">
    <mergeCell ref="C1:G1"/>
    <mergeCell ref="A5:H5"/>
    <mergeCell ref="A8:D8"/>
    <mergeCell ref="A10:E10"/>
    <mergeCell ref="A11:D1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3.00390625" style="0" customWidth="1"/>
    <col min="2" max="2" width="46.57421875" style="0" customWidth="1"/>
    <col min="3" max="3" width="23.28125" style="0" customWidth="1"/>
    <col min="4" max="4" width="9.140625" style="0" hidden="1" customWidth="1"/>
  </cols>
  <sheetData>
    <row r="1" spans="2:3" ht="12.75">
      <c r="B1" s="646" t="s">
        <v>367</v>
      </c>
      <c r="C1" s="646"/>
    </row>
    <row r="2" spans="1:3" ht="15.75">
      <c r="A2" s="688" t="s">
        <v>325</v>
      </c>
      <c r="B2" s="688"/>
      <c r="C2" s="688"/>
    </row>
    <row r="3" spans="1:3" ht="15.75">
      <c r="A3" s="688" t="s">
        <v>268</v>
      </c>
      <c r="B3" s="688"/>
      <c r="C3" s="688"/>
    </row>
    <row r="4" spans="1:3" ht="15.75">
      <c r="A4" s="489"/>
      <c r="B4" s="488"/>
      <c r="C4" s="490" t="s">
        <v>9</v>
      </c>
    </row>
    <row r="5" spans="1:3" ht="18.75">
      <c r="A5" s="491" t="s">
        <v>269</v>
      </c>
      <c r="B5" s="492"/>
      <c r="C5" s="493">
        <v>1061397</v>
      </c>
    </row>
    <row r="6" spans="1:3" ht="45.75" customHeight="1">
      <c r="A6" s="379" t="s">
        <v>270</v>
      </c>
      <c r="B6" s="494" t="s">
        <v>271</v>
      </c>
      <c r="C6" s="495">
        <v>1042907</v>
      </c>
    </row>
    <row r="7" spans="1:3" ht="15.75">
      <c r="A7" s="379"/>
      <c r="B7" s="494"/>
      <c r="C7" s="495"/>
    </row>
    <row r="8" spans="1:3" ht="22.5" customHeight="1">
      <c r="A8" s="379" t="s">
        <v>272</v>
      </c>
      <c r="B8" s="494" t="s">
        <v>273</v>
      </c>
      <c r="C8" s="496">
        <v>0</v>
      </c>
    </row>
    <row r="9" spans="1:3" ht="21" customHeight="1">
      <c r="A9" s="379" t="s">
        <v>274</v>
      </c>
      <c r="B9" s="492" t="s">
        <v>275</v>
      </c>
      <c r="C9" s="379">
        <v>0</v>
      </c>
    </row>
    <row r="10" spans="1:3" ht="15.75">
      <c r="A10" s="379"/>
      <c r="B10" s="492"/>
      <c r="C10" s="379"/>
    </row>
    <row r="11" spans="1:3" ht="27" customHeight="1">
      <c r="A11" s="379" t="s">
        <v>276</v>
      </c>
      <c r="B11" s="494" t="s">
        <v>277</v>
      </c>
      <c r="C11" s="495">
        <v>1035490</v>
      </c>
    </row>
    <row r="12" spans="1:3" ht="44.25" customHeight="1">
      <c r="A12" s="379" t="s">
        <v>278</v>
      </c>
      <c r="B12" s="492" t="s">
        <v>279</v>
      </c>
      <c r="C12" s="379">
        <v>1025636</v>
      </c>
    </row>
    <row r="13" spans="1:3" ht="39.75" customHeight="1">
      <c r="A13" s="379" t="s">
        <v>280</v>
      </c>
      <c r="B13" s="492" t="s">
        <v>281</v>
      </c>
      <c r="C13" s="379">
        <v>9854</v>
      </c>
    </row>
    <row r="14" spans="1:3" ht="15.75">
      <c r="A14" s="379"/>
      <c r="B14" s="492"/>
      <c r="C14" s="379"/>
    </row>
    <row r="15" spans="1:3" ht="33.75" customHeight="1">
      <c r="A15" s="379" t="s">
        <v>282</v>
      </c>
      <c r="B15" s="494" t="s">
        <v>283</v>
      </c>
      <c r="C15" s="495">
        <v>254</v>
      </c>
    </row>
    <row r="16" spans="1:3" ht="23.25" customHeight="1">
      <c r="A16" s="379" t="s">
        <v>274</v>
      </c>
      <c r="B16" s="492" t="s">
        <v>284</v>
      </c>
      <c r="C16" s="379">
        <v>254</v>
      </c>
    </row>
    <row r="17" spans="1:3" ht="15.75">
      <c r="A17" s="379"/>
      <c r="B17" s="492"/>
      <c r="C17" s="379"/>
    </row>
    <row r="18" spans="1:3" ht="47.25" customHeight="1">
      <c r="A18" s="379" t="s">
        <v>285</v>
      </c>
      <c r="B18" s="494" t="s">
        <v>286</v>
      </c>
      <c r="C18" s="495">
        <v>7163</v>
      </c>
    </row>
    <row r="19" spans="1:3" ht="34.5" customHeight="1">
      <c r="A19" s="379" t="s">
        <v>274</v>
      </c>
      <c r="B19" s="492" t="s">
        <v>286</v>
      </c>
      <c r="C19" s="379">
        <v>7163</v>
      </c>
    </row>
    <row r="20" spans="1:3" ht="15.75">
      <c r="A20" s="379"/>
      <c r="B20" s="492"/>
      <c r="C20" s="379"/>
    </row>
    <row r="21" spans="1:3" ht="50.25" customHeight="1">
      <c r="A21" s="379" t="s">
        <v>287</v>
      </c>
      <c r="B21" s="494" t="s">
        <v>288</v>
      </c>
      <c r="C21" s="495">
        <v>1036</v>
      </c>
    </row>
    <row r="22" spans="1:3" ht="15.75">
      <c r="A22" s="379"/>
      <c r="B22" s="492"/>
      <c r="C22" s="379"/>
    </row>
    <row r="23" spans="1:3" ht="15.75">
      <c r="A23" s="379" t="s">
        <v>289</v>
      </c>
      <c r="B23" s="494" t="s">
        <v>290</v>
      </c>
      <c r="C23" s="495">
        <v>1036</v>
      </c>
    </row>
    <row r="24" spans="1:3" ht="15.75">
      <c r="A24" s="379" t="s">
        <v>274</v>
      </c>
      <c r="B24" s="492" t="s">
        <v>291</v>
      </c>
      <c r="C24" s="379">
        <v>1036</v>
      </c>
    </row>
    <row r="25" spans="1:3" ht="23.25" customHeight="1">
      <c r="A25" s="379" t="s">
        <v>280</v>
      </c>
      <c r="B25" s="492" t="s">
        <v>292</v>
      </c>
      <c r="C25" s="379">
        <v>0</v>
      </c>
    </row>
    <row r="26" spans="1:3" ht="15.75">
      <c r="A26" s="379"/>
      <c r="B26" s="492"/>
      <c r="C26" s="379"/>
    </row>
    <row r="27" spans="1:3" ht="26.25" customHeight="1">
      <c r="A27" s="379" t="s">
        <v>293</v>
      </c>
      <c r="B27" s="494" t="s">
        <v>294</v>
      </c>
      <c r="C27" s="495">
        <v>12204</v>
      </c>
    </row>
    <row r="28" spans="1:3" ht="15.75">
      <c r="A28" s="379"/>
      <c r="B28" s="494"/>
      <c r="C28" s="496"/>
    </row>
    <row r="29" spans="1:3" ht="25.5" customHeight="1">
      <c r="A29" s="379" t="s">
        <v>274</v>
      </c>
      <c r="B29" s="492" t="s">
        <v>295</v>
      </c>
      <c r="C29" s="379">
        <v>72</v>
      </c>
    </row>
    <row r="30" spans="1:3" ht="22.5" customHeight="1">
      <c r="A30" s="379" t="s">
        <v>280</v>
      </c>
      <c r="B30" s="492" t="s">
        <v>296</v>
      </c>
      <c r="C30" s="379">
        <v>12132</v>
      </c>
    </row>
    <row r="31" spans="1:3" ht="15.75">
      <c r="A31" s="379"/>
      <c r="B31" s="492"/>
      <c r="C31" s="379"/>
    </row>
    <row r="32" spans="1:3" ht="21.75" customHeight="1">
      <c r="A32" s="379" t="s">
        <v>297</v>
      </c>
      <c r="B32" s="494" t="s">
        <v>298</v>
      </c>
      <c r="C32" s="495">
        <v>2210</v>
      </c>
    </row>
    <row r="33" spans="1:3" ht="15.75">
      <c r="A33" s="379"/>
      <c r="B33" s="492"/>
      <c r="C33" s="379"/>
    </row>
    <row r="34" spans="1:3" ht="44.25" customHeight="1">
      <c r="A34" s="379" t="s">
        <v>278</v>
      </c>
      <c r="B34" s="492" t="s">
        <v>299</v>
      </c>
      <c r="C34" s="379">
        <v>1996</v>
      </c>
    </row>
    <row r="35" spans="1:3" ht="24" customHeight="1">
      <c r="A35" s="379" t="s">
        <v>300</v>
      </c>
      <c r="B35" s="492" t="s">
        <v>301</v>
      </c>
      <c r="C35" s="379">
        <v>214</v>
      </c>
    </row>
    <row r="36" spans="1:3" ht="45" customHeight="1">
      <c r="A36" s="379" t="s">
        <v>302</v>
      </c>
      <c r="B36" s="494" t="s">
        <v>303</v>
      </c>
      <c r="C36" s="495">
        <v>3040</v>
      </c>
    </row>
    <row r="37" spans="1:3" ht="15.75">
      <c r="A37" s="689"/>
      <c r="B37" s="690"/>
      <c r="C37" s="495"/>
    </row>
    <row r="38" spans="1:3" ht="28.5" customHeight="1">
      <c r="A38" s="497" t="s">
        <v>304</v>
      </c>
      <c r="B38" s="498" t="s">
        <v>305</v>
      </c>
      <c r="C38" s="499">
        <v>0</v>
      </c>
    </row>
    <row r="48" spans="1:3" ht="18.75">
      <c r="A48" s="500" t="s">
        <v>306</v>
      </c>
      <c r="B48" s="492"/>
      <c r="C48" s="493">
        <v>1061397</v>
      </c>
    </row>
    <row r="49" spans="1:3" ht="15.75">
      <c r="A49" s="379"/>
      <c r="B49" s="494"/>
      <c r="C49" s="495"/>
    </row>
    <row r="50" spans="1:3" ht="15.75">
      <c r="A50" s="379" t="s">
        <v>307</v>
      </c>
      <c r="B50" s="494" t="s">
        <v>308</v>
      </c>
      <c r="C50" s="495">
        <v>1053570</v>
      </c>
    </row>
    <row r="51" spans="1:3" ht="15.75">
      <c r="A51" s="379"/>
      <c r="B51" s="494"/>
      <c r="C51" s="496"/>
    </row>
    <row r="52" spans="1:3" ht="30" customHeight="1">
      <c r="A52" s="379" t="s">
        <v>274</v>
      </c>
      <c r="B52" s="492" t="s">
        <v>309</v>
      </c>
      <c r="C52" s="379">
        <v>19858</v>
      </c>
    </row>
    <row r="53" spans="1:3" ht="42.75" customHeight="1">
      <c r="A53" s="379" t="s">
        <v>280</v>
      </c>
      <c r="B53" s="492" t="s">
        <v>310</v>
      </c>
      <c r="C53" s="379">
        <v>-33351</v>
      </c>
    </row>
    <row r="54" spans="1:3" ht="36" customHeight="1">
      <c r="A54" s="379" t="s">
        <v>311</v>
      </c>
      <c r="B54" s="492" t="s">
        <v>312</v>
      </c>
      <c r="C54" s="379">
        <v>1072184</v>
      </c>
    </row>
    <row r="55" spans="1:3" ht="15.75">
      <c r="A55" s="379"/>
      <c r="B55" s="492"/>
      <c r="C55" s="379"/>
    </row>
    <row r="56" spans="1:3" ht="15.75">
      <c r="A56" s="379" t="s">
        <v>313</v>
      </c>
      <c r="B56" s="494" t="s">
        <v>314</v>
      </c>
      <c r="C56" s="379">
        <v>7827</v>
      </c>
    </row>
    <row r="57" spans="1:3" ht="15.75">
      <c r="A57" s="379"/>
      <c r="B57" s="492"/>
      <c r="C57" s="379"/>
    </row>
    <row r="58" spans="1:3" ht="43.5" customHeight="1">
      <c r="A58" s="379" t="s">
        <v>274</v>
      </c>
      <c r="B58" s="492" t="s">
        <v>315</v>
      </c>
      <c r="C58" s="379">
        <v>2818</v>
      </c>
    </row>
    <row r="59" spans="1:3" ht="51" customHeight="1">
      <c r="A59" s="379" t="s">
        <v>280</v>
      </c>
      <c r="B59" s="492" t="s">
        <v>316</v>
      </c>
      <c r="C59" s="379">
        <v>1280</v>
      </c>
    </row>
    <row r="60" spans="1:3" ht="48.75" customHeight="1">
      <c r="A60" s="379" t="s">
        <v>317</v>
      </c>
      <c r="B60" s="492" t="s">
        <v>318</v>
      </c>
      <c r="C60" s="379">
        <v>3729</v>
      </c>
    </row>
    <row r="61" spans="1:3" ht="15.75">
      <c r="A61" s="379"/>
      <c r="B61" s="494"/>
      <c r="C61" s="495"/>
    </row>
    <row r="62" spans="1:3" ht="51" customHeight="1">
      <c r="A62" s="379" t="s">
        <v>319</v>
      </c>
      <c r="B62" s="494" t="s">
        <v>320</v>
      </c>
      <c r="C62" s="495">
        <v>0</v>
      </c>
    </row>
    <row r="63" spans="1:3" ht="15.75">
      <c r="A63" s="379"/>
      <c r="B63" s="492"/>
      <c r="C63" s="379"/>
    </row>
    <row r="64" spans="1:3" ht="30.75" customHeight="1">
      <c r="A64" s="379" t="s">
        <v>321</v>
      </c>
      <c r="B64" s="494" t="s">
        <v>322</v>
      </c>
      <c r="C64" s="495">
        <v>0</v>
      </c>
    </row>
    <row r="65" spans="1:3" ht="15.75">
      <c r="A65" s="379"/>
      <c r="B65" s="492"/>
      <c r="C65" s="379"/>
    </row>
    <row r="69" spans="1:3" ht="12.75">
      <c r="A69" s="691" t="s">
        <v>323</v>
      </c>
      <c r="B69" s="692"/>
      <c r="C69" s="692"/>
    </row>
    <row r="70" spans="1:3" ht="12.75">
      <c r="A70" s="692"/>
      <c r="B70" s="692"/>
      <c r="C70" s="692"/>
    </row>
    <row r="74" spans="2:3" ht="12.75">
      <c r="B74" s="693" t="s">
        <v>324</v>
      </c>
      <c r="C74" s="694"/>
    </row>
    <row r="75" spans="2:3" ht="12.75">
      <c r="B75" s="694"/>
      <c r="C75" s="694"/>
    </row>
  </sheetData>
  <sheetProtection/>
  <mergeCells count="6">
    <mergeCell ref="A2:C2"/>
    <mergeCell ref="A3:C3"/>
    <mergeCell ref="A37:B37"/>
    <mergeCell ref="A69:C70"/>
    <mergeCell ref="B74:C75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D1">
      <selection activeCell="E6" sqref="E6"/>
    </sheetView>
  </sheetViews>
  <sheetFormatPr defaultColWidth="9.140625" defaultRowHeight="12.75"/>
  <cols>
    <col min="1" max="3" width="9.140625" style="0" hidden="1" customWidth="1"/>
    <col min="4" max="4" width="42.8515625" style="0" customWidth="1"/>
    <col min="5" max="5" width="40.8515625" style="0" customWidth="1"/>
  </cols>
  <sheetData>
    <row r="1" spans="1:5" ht="12.75">
      <c r="A1" s="697" t="s">
        <v>368</v>
      </c>
      <c r="B1" s="697"/>
      <c r="C1" s="697"/>
      <c r="D1" s="697"/>
      <c r="E1" s="697"/>
    </row>
    <row r="2" spans="1:5" ht="18.75">
      <c r="A2" s="695" t="s">
        <v>326</v>
      </c>
      <c r="B2" s="695"/>
      <c r="C2" s="695"/>
      <c r="D2" s="695"/>
      <c r="E2" s="695"/>
    </row>
    <row r="3" spans="1:5" ht="18.75">
      <c r="A3" s="695" t="s">
        <v>327</v>
      </c>
      <c r="B3" s="695"/>
      <c r="C3" s="695"/>
      <c r="D3" s="695"/>
      <c r="E3" s="695"/>
    </row>
    <row r="4" spans="1:5" ht="15">
      <c r="A4" s="387"/>
      <c r="B4" s="387"/>
      <c r="C4" s="502" t="s">
        <v>328</v>
      </c>
      <c r="D4" s="696" t="s">
        <v>329</v>
      </c>
      <c r="E4" s="505" t="s">
        <v>330</v>
      </c>
    </row>
    <row r="5" spans="1:5" ht="15">
      <c r="A5" s="387"/>
      <c r="B5" s="387"/>
      <c r="C5" s="503"/>
      <c r="D5" s="696"/>
      <c r="E5" s="505" t="s">
        <v>331</v>
      </c>
    </row>
    <row r="6" spans="1:5" ht="60.75" customHeight="1">
      <c r="A6" s="387"/>
      <c r="B6" s="387"/>
      <c r="C6" s="501"/>
      <c r="D6" s="513" t="s">
        <v>127</v>
      </c>
      <c r="E6" s="514">
        <f>E7+E8+E9+E10+E12+E11+E13+E14</f>
        <v>159</v>
      </c>
    </row>
    <row r="7" spans="1:5" ht="38.25" customHeight="1">
      <c r="A7" s="387"/>
      <c r="B7" s="387"/>
      <c r="C7" s="501"/>
      <c r="D7" s="506" t="s">
        <v>332</v>
      </c>
      <c r="E7" s="509">
        <v>0</v>
      </c>
    </row>
    <row r="8" spans="1:5" ht="34.5" customHeight="1">
      <c r="A8" s="387"/>
      <c r="B8" s="387"/>
      <c r="C8" s="501"/>
      <c r="D8" s="508" t="s">
        <v>333</v>
      </c>
      <c r="E8" s="509">
        <v>0</v>
      </c>
    </row>
    <row r="9" spans="1:5" ht="30" customHeight="1">
      <c r="A9" s="387"/>
      <c r="B9" s="387"/>
      <c r="C9" s="501"/>
      <c r="D9" s="506" t="s">
        <v>353</v>
      </c>
      <c r="E9" s="509">
        <v>3</v>
      </c>
    </row>
    <row r="10" spans="1:5" ht="42.75" customHeight="1">
      <c r="A10" s="387"/>
      <c r="B10" s="387"/>
      <c r="C10" s="501"/>
      <c r="D10" s="506" t="s">
        <v>334</v>
      </c>
      <c r="E10" s="509">
        <v>21</v>
      </c>
    </row>
    <row r="11" spans="1:5" ht="30" customHeight="1">
      <c r="A11" s="387"/>
      <c r="B11" s="387"/>
      <c r="C11" s="501"/>
      <c r="D11" s="506" t="s">
        <v>336</v>
      </c>
      <c r="E11" s="509">
        <v>17</v>
      </c>
    </row>
    <row r="12" spans="1:5" ht="30" customHeight="1">
      <c r="A12" s="387"/>
      <c r="B12" s="387"/>
      <c r="C12" s="501"/>
      <c r="D12" s="506" t="s">
        <v>337</v>
      </c>
      <c r="E12" s="509">
        <v>0</v>
      </c>
    </row>
    <row r="13" spans="1:5" ht="15">
      <c r="A13" s="387"/>
      <c r="B13" s="387"/>
      <c r="C13" s="501"/>
      <c r="D13" s="506" t="s">
        <v>338</v>
      </c>
      <c r="E13" s="509">
        <v>0</v>
      </c>
    </row>
    <row r="14" spans="3:5" ht="36" customHeight="1">
      <c r="C14" s="501"/>
      <c r="D14" s="506" t="s">
        <v>339</v>
      </c>
      <c r="E14" s="509">
        <v>118</v>
      </c>
    </row>
    <row r="15" spans="3:5" ht="58.5" customHeight="1">
      <c r="C15" s="501"/>
      <c r="D15" s="511" t="s">
        <v>126</v>
      </c>
      <c r="E15" s="512">
        <f>E16+E18+E20+E21+E22</f>
        <v>6316</v>
      </c>
    </row>
    <row r="16" spans="3:5" ht="42.75" customHeight="1">
      <c r="C16" s="501"/>
      <c r="D16" s="506" t="s">
        <v>340</v>
      </c>
      <c r="E16" s="509">
        <v>6077</v>
      </c>
    </row>
    <row r="17" spans="3:5" ht="24.75" customHeight="1">
      <c r="C17" s="501"/>
      <c r="D17" s="506" t="s">
        <v>341</v>
      </c>
      <c r="E17" s="509"/>
    </row>
    <row r="18" spans="3:5" ht="25.5" customHeight="1">
      <c r="C18" s="501"/>
      <c r="D18" s="506" t="s">
        <v>342</v>
      </c>
      <c r="E18" s="509">
        <v>119</v>
      </c>
    </row>
    <row r="19" spans="3:5" ht="21" customHeight="1">
      <c r="C19" s="501"/>
      <c r="D19" s="506" t="s">
        <v>343</v>
      </c>
      <c r="E19" s="509"/>
    </row>
    <row r="20" spans="3:5" ht="22.5" customHeight="1">
      <c r="C20" s="501"/>
      <c r="D20" s="506" t="s">
        <v>354</v>
      </c>
      <c r="E20" s="510">
        <v>49</v>
      </c>
    </row>
    <row r="21" spans="1:5" ht="37.5" customHeight="1">
      <c r="A21" s="387"/>
      <c r="B21" s="387"/>
      <c r="C21" s="501"/>
      <c r="D21" s="506" t="s">
        <v>335</v>
      </c>
      <c r="E21" s="509">
        <v>71</v>
      </c>
    </row>
    <row r="22" spans="3:5" ht="42" customHeight="1">
      <c r="C22" s="501"/>
      <c r="D22" s="513" t="s">
        <v>344</v>
      </c>
      <c r="E22" s="515">
        <v>0</v>
      </c>
    </row>
    <row r="23" spans="3:5" ht="15">
      <c r="C23" s="501"/>
      <c r="D23" s="507" t="s">
        <v>267</v>
      </c>
      <c r="E23" s="504">
        <f>E6+E15</f>
        <v>6475</v>
      </c>
    </row>
  </sheetData>
  <sheetProtection/>
  <mergeCells count="4">
    <mergeCell ref="A2:E2"/>
    <mergeCell ref="A3:E3"/>
    <mergeCell ref="D4:D5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28"/>
  <sheetViews>
    <sheetView view="pageLayout" zoomScaleNormal="75" workbookViewId="0" topLeftCell="A1">
      <selection activeCell="K4" sqref="K4:L4"/>
    </sheetView>
  </sheetViews>
  <sheetFormatPr defaultColWidth="9.140625" defaultRowHeight="12.75"/>
  <cols>
    <col min="1" max="1" width="2.421875" style="0" customWidth="1"/>
    <col min="2" max="2" width="1.8515625" style="0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9" max="9" width="3.28125" style="0" customWidth="1"/>
    <col min="10" max="10" width="6.8515625" style="0" customWidth="1"/>
    <col min="12" max="12" width="19.421875" style="0" customWidth="1"/>
    <col min="13" max="13" width="9.7109375" style="1" customWidth="1"/>
    <col min="14" max="18" width="8.7109375" style="1" hidden="1" customWidth="1"/>
    <col min="19" max="19" width="11.00390625" style="1" customWidth="1"/>
    <col min="20" max="20" width="11.140625" style="1" bestFit="1" customWidth="1"/>
    <col min="21" max="22" width="12.00390625" style="1" customWidth="1"/>
  </cols>
  <sheetData>
    <row r="1" spans="3:22" ht="32.25" customHeight="1">
      <c r="C1" s="346"/>
      <c r="D1" s="533"/>
      <c r="E1" s="533"/>
      <c r="F1" s="533"/>
      <c r="G1" s="533"/>
      <c r="H1" s="533" t="s">
        <v>0</v>
      </c>
      <c r="I1" s="533"/>
      <c r="J1" s="533"/>
      <c r="K1" s="533" t="s">
        <v>20</v>
      </c>
      <c r="L1" s="533"/>
      <c r="M1" s="347" t="s">
        <v>2</v>
      </c>
      <c r="N1" s="348" t="s">
        <v>62</v>
      </c>
      <c r="O1" s="348" t="s">
        <v>62</v>
      </c>
      <c r="P1" s="348" t="s">
        <v>62</v>
      </c>
      <c r="Q1" s="348" t="s">
        <v>62</v>
      </c>
      <c r="R1" s="348" t="s">
        <v>63</v>
      </c>
      <c r="S1" s="347" t="s">
        <v>153</v>
      </c>
      <c r="T1" s="347" t="s">
        <v>153</v>
      </c>
      <c r="U1" s="347" t="s">
        <v>153</v>
      </c>
      <c r="V1" s="347" t="s">
        <v>58</v>
      </c>
    </row>
    <row r="2" spans="3:22" ht="29.25" customHeight="1">
      <c r="C2" s="346" t="s">
        <v>3</v>
      </c>
      <c r="D2" s="533"/>
      <c r="E2" s="533"/>
      <c r="F2" s="533"/>
      <c r="G2" s="533"/>
      <c r="H2" s="533"/>
      <c r="I2" s="533"/>
      <c r="J2" s="533"/>
      <c r="K2" s="533"/>
      <c r="L2" s="533"/>
      <c r="M2" s="347" t="s">
        <v>4</v>
      </c>
      <c r="N2" s="348" t="s">
        <v>4</v>
      </c>
      <c r="O2" s="348" t="s">
        <v>4</v>
      </c>
      <c r="P2" s="348" t="s">
        <v>4</v>
      </c>
      <c r="Q2" s="348" t="s">
        <v>4</v>
      </c>
      <c r="R2" s="348" t="s">
        <v>64</v>
      </c>
      <c r="S2" s="347" t="s">
        <v>4</v>
      </c>
      <c r="T2" s="347" t="s">
        <v>4</v>
      </c>
      <c r="U2" s="347" t="s">
        <v>4</v>
      </c>
      <c r="V2" s="347"/>
    </row>
    <row r="3" spans="3:22" ht="31.5" customHeight="1">
      <c r="C3" s="346" t="s">
        <v>8</v>
      </c>
      <c r="D3" s="533"/>
      <c r="E3" s="533"/>
      <c r="F3" s="533"/>
      <c r="G3" s="533"/>
      <c r="H3" s="533" t="s">
        <v>6</v>
      </c>
      <c r="I3" s="533"/>
      <c r="J3" s="533"/>
      <c r="K3" s="533" t="s">
        <v>7</v>
      </c>
      <c r="L3" s="533"/>
      <c r="M3" s="347"/>
      <c r="N3" s="348" t="s">
        <v>41</v>
      </c>
      <c r="O3" s="348" t="s">
        <v>42</v>
      </c>
      <c r="P3" s="348" t="s">
        <v>45</v>
      </c>
      <c r="Q3" s="348" t="s">
        <v>46</v>
      </c>
      <c r="R3" s="348"/>
      <c r="S3" s="347" t="s">
        <v>41</v>
      </c>
      <c r="T3" s="347" t="s">
        <v>42</v>
      </c>
      <c r="U3" s="347" t="s">
        <v>183</v>
      </c>
      <c r="V3" s="347"/>
    </row>
    <row r="4" spans="3:22" ht="35.25" customHeight="1">
      <c r="C4" s="346"/>
      <c r="D4" s="533"/>
      <c r="E4" s="533"/>
      <c r="F4" s="533"/>
      <c r="G4" s="533"/>
      <c r="H4" s="533" t="s">
        <v>8</v>
      </c>
      <c r="I4" s="533"/>
      <c r="J4" s="533"/>
      <c r="K4" s="533"/>
      <c r="L4" s="533"/>
      <c r="M4" s="347" t="s">
        <v>13</v>
      </c>
      <c r="N4" s="348" t="s">
        <v>13</v>
      </c>
      <c r="O4" s="348" t="s">
        <v>13</v>
      </c>
      <c r="P4" s="348" t="s">
        <v>13</v>
      </c>
      <c r="Q4" s="348" t="s">
        <v>13</v>
      </c>
      <c r="R4" s="348" t="s">
        <v>13</v>
      </c>
      <c r="S4" s="347" t="s">
        <v>13</v>
      </c>
      <c r="T4" s="347" t="s">
        <v>13</v>
      </c>
      <c r="U4" s="347" t="s">
        <v>13</v>
      </c>
      <c r="V4" s="347" t="s">
        <v>13</v>
      </c>
    </row>
    <row r="5" spans="3:22" ht="18" customHeight="1">
      <c r="C5" s="536" t="s">
        <v>136</v>
      </c>
      <c r="D5" s="536"/>
      <c r="E5" s="536"/>
      <c r="F5" s="536"/>
      <c r="G5" s="536"/>
      <c r="H5" s="536"/>
      <c r="I5" s="536"/>
      <c r="J5" s="536"/>
      <c r="K5" s="536"/>
      <c r="L5" s="536"/>
      <c r="M5" s="349">
        <f>M7+M12+M18+M20</f>
        <v>134445</v>
      </c>
      <c r="N5" s="350" t="e">
        <f>SUM(N6,#REF!,#REF!,#REF!,#REF!)</f>
        <v>#REF!</v>
      </c>
      <c r="O5" s="350" t="e">
        <f>SUM(O6,#REF!,#REF!,#REF!,#REF!)</f>
        <v>#REF!</v>
      </c>
      <c r="P5" s="350" t="e">
        <f>SUM(P6,#REF!,#REF!,#REF!,#REF!)</f>
        <v>#REF!</v>
      </c>
      <c r="Q5" s="350" t="e">
        <f>SUM(Q6,#REF!,#REF!,#REF!,#REF!)</f>
        <v>#REF!</v>
      </c>
      <c r="R5" s="350" t="e">
        <f>SUM(R6,#REF!,#REF!,#REF!,#REF!)</f>
        <v>#REF!</v>
      </c>
      <c r="S5" s="349">
        <f>S7+S12+S18+S20</f>
        <v>145773</v>
      </c>
      <c r="T5" s="349">
        <f>T7+T12+T18+T20</f>
        <v>157242</v>
      </c>
      <c r="U5" s="349">
        <f>U7+U12+U18+U20+U26</f>
        <v>207072</v>
      </c>
      <c r="V5" s="349">
        <f>V7+V12+V18+V20+V26</f>
        <v>150864</v>
      </c>
    </row>
    <row r="6" spans="3:22" ht="15" customHeight="1">
      <c r="C6" s="537" t="s">
        <v>70</v>
      </c>
      <c r="D6" s="537"/>
      <c r="E6" s="537"/>
      <c r="F6" s="537"/>
      <c r="G6" s="537"/>
      <c r="H6" s="537"/>
      <c r="I6" s="537"/>
      <c r="J6" s="537"/>
      <c r="K6" s="537"/>
      <c r="L6" s="537"/>
      <c r="M6" s="351"/>
      <c r="N6" s="351" t="e">
        <f>SUM(N7+#REF!+N12+N18,#REF!)</f>
        <v>#REF!</v>
      </c>
      <c r="O6" s="351" t="e">
        <f>SUM(O7+#REF!+O12+O18,#REF!)</f>
        <v>#REF!</v>
      </c>
      <c r="P6" s="351" t="e">
        <f>SUM(P7+#REF!+P12+P18,#REF!)</f>
        <v>#REF!</v>
      </c>
      <c r="Q6" s="351" t="e">
        <f>SUM(Q7+#REF!+Q12+Q18,#REF!)</f>
        <v>#REF!</v>
      </c>
      <c r="R6" s="351" t="e">
        <f>SUM(R7+#REF!+R12+R18,#REF!)</f>
        <v>#REF!</v>
      </c>
      <c r="S6" s="351"/>
      <c r="T6" s="351"/>
      <c r="U6" s="351"/>
      <c r="V6" s="351"/>
    </row>
    <row r="7" spans="3:22" ht="15" customHeight="1">
      <c r="C7" s="84"/>
      <c r="D7" s="531"/>
      <c r="E7" s="531"/>
      <c r="F7" s="531"/>
      <c r="G7" s="538" t="s">
        <v>110</v>
      </c>
      <c r="H7" s="538"/>
      <c r="I7" s="538"/>
      <c r="J7" s="538"/>
      <c r="K7" s="538"/>
      <c r="L7" s="538"/>
      <c r="M7" s="352">
        <f>M8+M9</f>
        <v>14178</v>
      </c>
      <c r="N7" s="352" t="e">
        <f>SUM(N8:N11)</f>
        <v>#REF!</v>
      </c>
      <c r="O7" s="352" t="e">
        <f>SUM(O8:O11)</f>
        <v>#REF!</v>
      </c>
      <c r="P7" s="352" t="e">
        <f>SUM(P8:P11)</f>
        <v>#REF!</v>
      </c>
      <c r="Q7" s="352" t="e">
        <f>SUM(Q8:Q11)</f>
        <v>#REF!</v>
      </c>
      <c r="R7" s="352" t="e">
        <f>SUM(R8:R11)</f>
        <v>#REF!</v>
      </c>
      <c r="S7" s="352">
        <f>S8+S9</f>
        <v>14178</v>
      </c>
      <c r="T7" s="352">
        <f>T8+T9</f>
        <v>14207</v>
      </c>
      <c r="U7" s="352">
        <f>U8+U9</f>
        <v>22392</v>
      </c>
      <c r="V7" s="352">
        <f>V8+V9+V11</f>
        <v>7026</v>
      </c>
    </row>
    <row r="8" spans="3:22" ht="30" customHeight="1">
      <c r="C8" s="84"/>
      <c r="D8" s="531"/>
      <c r="E8" s="531"/>
      <c r="F8" s="531"/>
      <c r="G8" s="531"/>
      <c r="H8" s="531"/>
      <c r="I8" s="535" t="s">
        <v>126</v>
      </c>
      <c r="J8" s="535"/>
      <c r="K8" s="535"/>
      <c r="L8" s="535"/>
      <c r="M8" s="353">
        <v>11979</v>
      </c>
      <c r="N8" s="353" t="e">
        <f>'hivatal részletes ktvetése'!N10</f>
        <v>#REF!</v>
      </c>
      <c r="O8" s="353" t="e">
        <f>'hivatal részletes ktvetése'!O10</f>
        <v>#REF!</v>
      </c>
      <c r="P8" s="353" t="e">
        <f>'hivatal részletes ktvetése'!P10</f>
        <v>#REF!</v>
      </c>
      <c r="Q8" s="353" t="e">
        <f>'hivatal részletes ktvetése'!#REF!</f>
        <v>#REF!</v>
      </c>
      <c r="R8" s="353" t="e">
        <f>'hivatal részletes ktvetése'!#REF!</f>
        <v>#REF!</v>
      </c>
      <c r="S8" s="353">
        <v>11979</v>
      </c>
      <c r="T8" s="353">
        <v>11979</v>
      </c>
      <c r="U8" s="353">
        <v>20034</v>
      </c>
      <c r="V8" s="353">
        <v>6316</v>
      </c>
    </row>
    <row r="9" spans="3:22" ht="28.5" customHeight="1">
      <c r="C9" s="84"/>
      <c r="D9" s="531"/>
      <c r="E9" s="531"/>
      <c r="F9" s="531"/>
      <c r="G9" s="531"/>
      <c r="H9" s="531"/>
      <c r="I9" s="532" t="s">
        <v>127</v>
      </c>
      <c r="J9" s="532"/>
      <c r="K9" s="532"/>
      <c r="L9" s="532"/>
      <c r="M9" s="353">
        <v>2199</v>
      </c>
      <c r="N9" s="353" t="e">
        <f>'hivatal részletes ktvetése'!N13</f>
        <v>#REF!</v>
      </c>
      <c r="O9" s="353" t="e">
        <f>'hivatal részletes ktvetése'!O13</f>
        <v>#REF!</v>
      </c>
      <c r="P9" s="353" t="e">
        <f>'hivatal részletes ktvetése'!P13</f>
        <v>#REF!</v>
      </c>
      <c r="Q9" s="353" t="e">
        <f>'hivatal részletes ktvetése'!#REF!</f>
        <v>#REF!</v>
      </c>
      <c r="R9" s="353" t="e">
        <f>'hivatal részletes ktvetése'!#REF!</f>
        <v>#REF!</v>
      </c>
      <c r="S9" s="353">
        <v>2199</v>
      </c>
      <c r="T9" s="353">
        <v>2228</v>
      </c>
      <c r="U9" s="353">
        <v>2358</v>
      </c>
      <c r="V9" s="353">
        <v>159</v>
      </c>
    </row>
    <row r="10" spans="3:22" ht="30" customHeight="1" hidden="1">
      <c r="C10" s="84"/>
      <c r="D10" s="84"/>
      <c r="E10" s="84"/>
      <c r="F10" s="84"/>
      <c r="G10" s="84"/>
      <c r="H10" s="84"/>
      <c r="I10" s="532"/>
      <c r="J10" s="532"/>
      <c r="K10" s="532"/>
      <c r="L10" s="532"/>
      <c r="M10" s="353"/>
      <c r="N10" s="353"/>
      <c r="O10" s="353"/>
      <c r="P10" s="353"/>
      <c r="Q10" s="353"/>
      <c r="R10" s="353"/>
      <c r="S10" s="353"/>
      <c r="T10" s="353"/>
      <c r="U10" s="353"/>
      <c r="V10" s="353"/>
    </row>
    <row r="11" spans="3:22" ht="15" customHeight="1">
      <c r="C11" s="84"/>
      <c r="D11" s="531"/>
      <c r="E11" s="531"/>
      <c r="F11" s="531"/>
      <c r="G11" s="531"/>
      <c r="H11" s="531"/>
      <c r="I11" s="532" t="s">
        <v>172</v>
      </c>
      <c r="J11" s="532"/>
      <c r="K11" s="532"/>
      <c r="L11" s="532"/>
      <c r="M11" s="353"/>
      <c r="N11" s="353" t="e">
        <f>'hivatal részletes ktvetése'!#REF!</f>
        <v>#REF!</v>
      </c>
      <c r="O11" s="353" t="e">
        <f>'hivatal részletes ktvetése'!#REF!</f>
        <v>#REF!</v>
      </c>
      <c r="P11" s="353" t="e">
        <f>'hivatal részletes ktvetése'!#REF!</f>
        <v>#REF!</v>
      </c>
      <c r="Q11" s="353" t="e">
        <f>'hivatal részletes ktvetése'!#REF!</f>
        <v>#REF!</v>
      </c>
      <c r="R11" s="353" t="e">
        <f>'hivatal részletes ktvetése'!#REF!</f>
        <v>#REF!</v>
      </c>
      <c r="S11" s="353"/>
      <c r="T11" s="353"/>
      <c r="U11" s="353"/>
      <c r="V11" s="353">
        <v>551</v>
      </c>
    </row>
    <row r="12" spans="3:22" ht="15" customHeight="1">
      <c r="C12" s="84"/>
      <c r="D12" s="531"/>
      <c r="E12" s="531"/>
      <c r="F12" s="531"/>
      <c r="G12" s="534" t="s">
        <v>75</v>
      </c>
      <c r="H12" s="534"/>
      <c r="I12" s="534"/>
      <c r="J12" s="534"/>
      <c r="K12" s="534"/>
      <c r="L12" s="534"/>
      <c r="M12" s="352">
        <f>M13+M14+M16+M17</f>
        <v>97232</v>
      </c>
      <c r="N12" s="352" t="e">
        <f>SUM(N13:N16)</f>
        <v>#REF!</v>
      </c>
      <c r="O12" s="352" t="e">
        <f>SUM(O13:O16)</f>
        <v>#REF!</v>
      </c>
      <c r="P12" s="352" t="e">
        <f>SUM(P13:P16)</f>
        <v>#REF!</v>
      </c>
      <c r="Q12" s="352" t="e">
        <f>SUM(Q13:Q16)</f>
        <v>#REF!</v>
      </c>
      <c r="R12" s="352" t="e">
        <f>SUM(R13:R16)</f>
        <v>#REF!</v>
      </c>
      <c r="S12" s="352">
        <f>S13+S14+S16+S17</f>
        <v>108560</v>
      </c>
      <c r="T12" s="352">
        <f>T13+T14+T16+T17</f>
        <v>117456</v>
      </c>
      <c r="U12" s="352">
        <f>U13+U14+U16+U17</f>
        <v>120815</v>
      </c>
      <c r="V12" s="352">
        <f>V13+V14+V16+V17</f>
        <v>103185</v>
      </c>
    </row>
    <row r="13" spans="3:22" ht="15" customHeight="1">
      <c r="C13" s="84"/>
      <c r="D13" s="531"/>
      <c r="E13" s="531"/>
      <c r="F13" s="531"/>
      <c r="G13" s="531"/>
      <c r="H13" s="531"/>
      <c r="I13" s="535" t="s">
        <v>15</v>
      </c>
      <c r="J13" s="535"/>
      <c r="K13" s="535"/>
      <c r="L13" s="535"/>
      <c r="M13" s="353">
        <v>26846</v>
      </c>
      <c r="N13" s="353" t="e">
        <f>SUM('hivatal részletes ktvetése'!#REF!,'hivatal részletes ktvetése'!N18,'hivatal részletes ktvetése'!#REF!,'hivatal részletes ktvetése'!#REF!,'hivatal részletes ktvetése'!N26,'hivatal részletes ktvetése'!N34)</f>
        <v>#REF!</v>
      </c>
      <c r="O13" s="353" t="e">
        <f>SUM('hivatal részletes ktvetése'!#REF!,'hivatal részletes ktvetése'!O18,'hivatal részletes ktvetése'!#REF!,'hivatal részletes ktvetése'!#REF!,'hivatal részletes ktvetése'!O26,'hivatal részletes ktvetése'!O34)</f>
        <v>#REF!</v>
      </c>
      <c r="P13" s="353" t="e">
        <f>SUM('hivatal részletes ktvetése'!#REF!,'hivatal részletes ktvetése'!P18,'hivatal részletes ktvetése'!#REF!,'hivatal részletes ktvetése'!#REF!,'hivatal részletes ktvetése'!P26,'hivatal részletes ktvetése'!P34)</f>
        <v>#REF!</v>
      </c>
      <c r="Q13" s="353" t="e">
        <f>SUM('hivatal részletes ktvetése'!#REF!,'hivatal részletes ktvetése'!#REF!,'hivatal részletes ktvetése'!#REF!,'hivatal részletes ktvetése'!#REF!,'hivatal részletes ktvetése'!#REF!,'hivatal részletes ktvetése'!#REF!)</f>
        <v>#REF!</v>
      </c>
      <c r="R13" s="353" t="e">
        <f>SUM('hivatal részletes ktvetése'!#REF!,'hivatal részletes ktvetése'!#REF!,'hivatal részletes ktvetése'!#REF!,'hivatal részletes ktvetése'!#REF!,'hivatal részletes ktvetése'!#REF!,'hivatal részletes ktvetése'!#REF!)</f>
        <v>#REF!</v>
      </c>
      <c r="S13" s="353">
        <v>36222</v>
      </c>
      <c r="T13" s="353">
        <v>44518</v>
      </c>
      <c r="U13" s="353">
        <v>53128</v>
      </c>
      <c r="V13" s="353">
        <v>48094</v>
      </c>
    </row>
    <row r="14" spans="3:22" ht="15" customHeight="1">
      <c r="C14" s="84"/>
      <c r="D14" s="531"/>
      <c r="E14" s="531"/>
      <c r="F14" s="531"/>
      <c r="G14" s="531"/>
      <c r="H14" s="531"/>
      <c r="I14" s="532" t="s">
        <v>109</v>
      </c>
      <c r="J14" s="532"/>
      <c r="K14" s="532"/>
      <c r="L14" s="532"/>
      <c r="M14" s="530">
        <v>5557</v>
      </c>
      <c r="N14" s="353" t="e">
        <f>SUM('hivatal részletes ktvetése'!#REF!,'hivatal részletes ktvetése'!N19,'hivatal részletes ktvetése'!#REF!,'hivatal részletes ktvetése'!#REF!,'hivatal részletes ktvetése'!N27,'hivatal részletes ktvetése'!N35)</f>
        <v>#REF!</v>
      </c>
      <c r="O14" s="353" t="e">
        <f>SUM('hivatal részletes ktvetése'!#REF!,'hivatal részletes ktvetése'!O19,'hivatal részletes ktvetése'!#REF!,'hivatal részletes ktvetése'!#REF!,'hivatal részletes ktvetése'!O27,'hivatal részletes ktvetése'!O35)</f>
        <v>#REF!</v>
      </c>
      <c r="P14" s="353" t="e">
        <f>SUM('hivatal részletes ktvetése'!#REF!,'hivatal részletes ktvetése'!P19,'hivatal részletes ktvetése'!#REF!,'hivatal részletes ktvetése'!#REF!,'hivatal részletes ktvetése'!P27,'hivatal részletes ktvetése'!P35)</f>
        <v>#REF!</v>
      </c>
      <c r="Q14" s="353" t="e">
        <f>SUM('hivatal részletes ktvetése'!#REF!,'hivatal részletes ktvetése'!#REF!,'hivatal részletes ktvetése'!#REF!,'hivatal részletes ktvetése'!#REF!,'hivatal részletes ktvetése'!#REF!,'hivatal részletes ktvetése'!#REF!)</f>
        <v>#REF!</v>
      </c>
      <c r="R14" s="353" t="e">
        <f>SUM('hivatal részletes ktvetése'!#REF!,'hivatal részletes ktvetése'!#REF!,'hivatal részletes ktvetése'!#REF!,'hivatal részletes ktvetése'!#REF!,'hivatal részletes ktvetése'!#REF!,'hivatal részletes ktvetése'!#REF!)</f>
        <v>#REF!</v>
      </c>
      <c r="S14" s="530">
        <v>6823</v>
      </c>
      <c r="T14" s="530">
        <v>7943</v>
      </c>
      <c r="U14" s="530">
        <v>7943</v>
      </c>
      <c r="V14" s="530">
        <v>7562</v>
      </c>
    </row>
    <row r="15" spans="3:22" ht="15" customHeight="1">
      <c r="C15" s="84"/>
      <c r="D15" s="84"/>
      <c r="E15" s="84"/>
      <c r="F15" s="84"/>
      <c r="G15" s="84"/>
      <c r="H15" s="84"/>
      <c r="I15" s="532"/>
      <c r="J15" s="532"/>
      <c r="K15" s="532"/>
      <c r="L15" s="532"/>
      <c r="M15" s="530"/>
      <c r="N15" s="353"/>
      <c r="O15" s="353"/>
      <c r="P15" s="353"/>
      <c r="Q15" s="353"/>
      <c r="R15" s="353"/>
      <c r="S15" s="530"/>
      <c r="T15" s="530"/>
      <c r="U15" s="530"/>
      <c r="V15" s="530"/>
    </row>
    <row r="16" spans="3:22" ht="15" customHeight="1">
      <c r="C16" s="84"/>
      <c r="D16" s="531"/>
      <c r="E16" s="531"/>
      <c r="F16" s="531"/>
      <c r="G16" s="531"/>
      <c r="H16" s="531"/>
      <c r="I16" s="535" t="s">
        <v>17</v>
      </c>
      <c r="J16" s="535"/>
      <c r="K16" s="535"/>
      <c r="L16" s="535"/>
      <c r="M16" s="353">
        <v>61352</v>
      </c>
      <c r="N16" s="353" t="e">
        <f>SUM('hivatal részletes ktvetése'!#REF!,'hivatal részletes ktvetése'!#REF!,'hivatal részletes ktvetése'!N20,'hivatal részletes ktvetése'!#REF!,'hivatal részletes ktvetése'!#REF!,'hivatal részletes ktvetése'!N28,'hivatal részletes ktvetése'!N36)</f>
        <v>#REF!</v>
      </c>
      <c r="O16" s="353" t="e">
        <f>SUM('hivatal részletes ktvetése'!#REF!,'hivatal részletes ktvetése'!#REF!,'hivatal részletes ktvetése'!O20,'hivatal részletes ktvetése'!#REF!,'hivatal részletes ktvetése'!#REF!,'hivatal részletes ktvetése'!O28,'hivatal részletes ktvetése'!O36)</f>
        <v>#REF!</v>
      </c>
      <c r="P16" s="353" t="e">
        <f>SUM('hivatal részletes ktvetése'!#REF!,'hivatal részletes ktvetése'!#REF!,'hivatal részletes ktvetése'!P20,'hivatal részletes ktvetése'!#REF!,'hivatal részletes ktvetése'!#REF!,'hivatal részletes ktvetése'!P28,'hivatal részletes ktvetése'!P36)</f>
        <v>#REF!</v>
      </c>
      <c r="Q16" s="353" t="e">
        <f>SUM('hivatal részletes ktvetése'!#REF!,'hivatal részletes ktvetése'!#REF!,'hivatal részletes ktvetése'!#REF!,'hivatal részletes ktvetése'!#REF!,'hivatal részletes ktvetése'!#REF!,'hivatal részletes ktvetése'!#REF!,'hivatal részletes ktvetése'!#REF!)</f>
        <v>#REF!</v>
      </c>
      <c r="R16" s="353" t="e">
        <f>SUM('hivatal részletes ktvetése'!#REF!,'hivatal részletes ktvetése'!#REF!,'hivatal részletes ktvetése'!#REF!,'hivatal részletes ktvetése'!#REF!,'hivatal részletes ktvetése'!#REF!,'hivatal részletes ktvetése'!#REF!,'hivatal részletes ktvetése'!#REF!)</f>
        <v>#REF!</v>
      </c>
      <c r="S16" s="353">
        <v>62038</v>
      </c>
      <c r="T16" s="353">
        <v>61518</v>
      </c>
      <c r="U16" s="353">
        <v>55637</v>
      </c>
      <c r="V16" s="353">
        <v>44386</v>
      </c>
    </row>
    <row r="17" spans="3:22" ht="15" customHeight="1">
      <c r="C17" s="84"/>
      <c r="D17" s="84"/>
      <c r="E17" s="84"/>
      <c r="F17" s="84"/>
      <c r="G17" s="84"/>
      <c r="H17" s="84"/>
      <c r="I17" s="541" t="s">
        <v>47</v>
      </c>
      <c r="J17" s="541"/>
      <c r="K17" s="541"/>
      <c r="L17" s="541"/>
      <c r="M17" s="353">
        <v>3477</v>
      </c>
      <c r="N17" s="353"/>
      <c r="O17" s="353"/>
      <c r="P17" s="353"/>
      <c r="Q17" s="353"/>
      <c r="R17" s="353"/>
      <c r="S17" s="353">
        <v>3477</v>
      </c>
      <c r="T17" s="353">
        <v>3477</v>
      </c>
      <c r="U17" s="353">
        <v>4107</v>
      </c>
      <c r="V17" s="353">
        <v>3143</v>
      </c>
    </row>
    <row r="18" spans="3:22" ht="15" customHeight="1">
      <c r="C18" s="84"/>
      <c r="D18" s="531"/>
      <c r="E18" s="531"/>
      <c r="F18" s="531"/>
      <c r="G18" s="534" t="s">
        <v>54</v>
      </c>
      <c r="H18" s="534"/>
      <c r="I18" s="534"/>
      <c r="J18" s="534"/>
      <c r="K18" s="534"/>
      <c r="L18" s="534"/>
      <c r="M18" s="352">
        <f>M19</f>
        <v>9035</v>
      </c>
      <c r="N18" s="352" t="e">
        <f>SUM(N19)</f>
        <v>#REF!</v>
      </c>
      <c r="O18" s="352" t="e">
        <f>SUM(O19)</f>
        <v>#REF!</v>
      </c>
      <c r="P18" s="352" t="e">
        <f>SUM(P19)</f>
        <v>#REF!</v>
      </c>
      <c r="Q18" s="352" t="e">
        <f>SUM(Q19)</f>
        <v>#REF!</v>
      </c>
      <c r="R18" s="352" t="e">
        <f>SUM(R19)</f>
        <v>#REF!</v>
      </c>
      <c r="S18" s="352">
        <f>S19</f>
        <v>10385</v>
      </c>
      <c r="T18" s="352">
        <f>T19</f>
        <v>9771</v>
      </c>
      <c r="U18" s="352">
        <f>U19</f>
        <v>39117</v>
      </c>
      <c r="V18" s="352">
        <f>V19</f>
        <v>26905</v>
      </c>
    </row>
    <row r="19" spans="3:22" ht="15" customHeight="1">
      <c r="C19" s="84"/>
      <c r="D19" s="531"/>
      <c r="E19" s="531"/>
      <c r="F19" s="531"/>
      <c r="G19" s="532" t="s">
        <v>54</v>
      </c>
      <c r="H19" s="532"/>
      <c r="I19" s="532"/>
      <c r="J19" s="532"/>
      <c r="K19" s="532"/>
      <c r="L19" s="532"/>
      <c r="M19" s="353">
        <v>9035</v>
      </c>
      <c r="N19" s="353" t="e">
        <f>'felhalmozási kiadások'!G7</f>
        <v>#REF!</v>
      </c>
      <c r="O19" s="353" t="e">
        <f>'felhalmozási kiadások'!H7</f>
        <v>#REF!</v>
      </c>
      <c r="P19" s="353" t="e">
        <f>'felhalmozási kiadások'!I7</f>
        <v>#REF!</v>
      </c>
      <c r="Q19" s="353" t="e">
        <f>'felhalmozási kiadások'!J7</f>
        <v>#REF!</v>
      </c>
      <c r="R19" s="353" t="e">
        <f>'felhalmozási kiadások'!K7</f>
        <v>#REF!</v>
      </c>
      <c r="S19" s="353">
        <v>10385</v>
      </c>
      <c r="T19" s="353">
        <v>9771</v>
      </c>
      <c r="U19" s="353">
        <v>39117</v>
      </c>
      <c r="V19" s="353">
        <v>26905</v>
      </c>
    </row>
    <row r="20" spans="3:22" ht="15" customHeight="1">
      <c r="C20" s="84"/>
      <c r="D20" s="539"/>
      <c r="E20" s="539"/>
      <c r="F20" s="539"/>
      <c r="G20" s="538" t="s">
        <v>111</v>
      </c>
      <c r="H20" s="538"/>
      <c r="I20" s="538"/>
      <c r="J20" s="538"/>
      <c r="K20" s="538"/>
      <c r="L20" s="538"/>
      <c r="M20" s="352">
        <f>M21+M22+M23</f>
        <v>14000</v>
      </c>
      <c r="N20" s="353"/>
      <c r="O20" s="353"/>
      <c r="P20" s="353"/>
      <c r="Q20" s="353"/>
      <c r="R20" s="353"/>
      <c r="S20" s="352">
        <f>S21+S22+S23</f>
        <v>12650</v>
      </c>
      <c r="T20" s="352">
        <f>T21+T22+T23</f>
        <v>15808</v>
      </c>
      <c r="U20" s="352">
        <f>U21+U22+U23+U24</f>
        <v>24000</v>
      </c>
      <c r="V20" s="352">
        <f>V23</f>
        <v>13000</v>
      </c>
    </row>
    <row r="21" spans="3:22" ht="15" customHeight="1">
      <c r="C21" s="84"/>
      <c r="D21" s="539"/>
      <c r="E21" s="539"/>
      <c r="F21" s="539"/>
      <c r="G21" s="540" t="s">
        <v>124</v>
      </c>
      <c r="H21" s="540"/>
      <c r="I21" s="540"/>
      <c r="J21" s="540"/>
      <c r="K21" s="540"/>
      <c r="L21" s="540"/>
      <c r="M21" s="354">
        <v>3000</v>
      </c>
      <c r="N21" s="353"/>
      <c r="O21" s="353"/>
      <c r="P21" s="353"/>
      <c r="Q21" s="353"/>
      <c r="R21" s="353"/>
      <c r="S21" s="354">
        <v>1650</v>
      </c>
      <c r="T21" s="354">
        <v>1650</v>
      </c>
      <c r="U21" s="354">
        <v>10236</v>
      </c>
      <c r="V21" s="354"/>
    </row>
    <row r="22" spans="3:22" ht="15" customHeight="1">
      <c r="C22" s="84"/>
      <c r="D22" s="539"/>
      <c r="E22" s="539"/>
      <c r="F22" s="539"/>
      <c r="G22" s="540" t="s">
        <v>125</v>
      </c>
      <c r="H22" s="540"/>
      <c r="I22" s="540"/>
      <c r="J22" s="540"/>
      <c r="K22" s="540"/>
      <c r="L22" s="540"/>
      <c r="M22" s="354">
        <v>1000</v>
      </c>
      <c r="N22" s="353"/>
      <c r="O22" s="353"/>
      <c r="P22" s="353"/>
      <c r="Q22" s="353"/>
      <c r="R22" s="353"/>
      <c r="S22" s="354">
        <v>1000</v>
      </c>
      <c r="T22" s="354">
        <v>1000</v>
      </c>
      <c r="U22" s="354">
        <v>1000</v>
      </c>
      <c r="V22" s="354"/>
    </row>
    <row r="23" spans="3:22" ht="15" customHeight="1">
      <c r="C23" s="84"/>
      <c r="D23" s="539"/>
      <c r="E23" s="539"/>
      <c r="F23" s="539"/>
      <c r="G23" s="540" t="s">
        <v>145</v>
      </c>
      <c r="H23" s="540"/>
      <c r="I23" s="540"/>
      <c r="J23" s="540"/>
      <c r="K23" s="540"/>
      <c r="L23" s="540"/>
      <c r="M23" s="354">
        <v>10000</v>
      </c>
      <c r="N23" s="353"/>
      <c r="O23" s="353"/>
      <c r="P23" s="353"/>
      <c r="Q23" s="353"/>
      <c r="R23" s="353"/>
      <c r="S23" s="354">
        <v>10000</v>
      </c>
      <c r="T23" s="354">
        <v>13158</v>
      </c>
      <c r="U23" s="354">
        <v>10000</v>
      </c>
      <c r="V23" s="354">
        <v>13000</v>
      </c>
    </row>
    <row r="24" spans="3:22" ht="15" customHeight="1">
      <c r="C24" s="84"/>
      <c r="D24" s="299"/>
      <c r="E24" s="299"/>
      <c r="F24" s="299"/>
      <c r="G24" s="540" t="s">
        <v>160</v>
      </c>
      <c r="H24" s="540"/>
      <c r="I24" s="540"/>
      <c r="J24" s="540"/>
      <c r="K24" s="540"/>
      <c r="L24" s="540"/>
      <c r="M24" s="354">
        <v>0</v>
      </c>
      <c r="N24" s="353"/>
      <c r="O24" s="353"/>
      <c r="P24" s="353"/>
      <c r="Q24" s="353"/>
      <c r="R24" s="353"/>
      <c r="S24" s="354">
        <v>0</v>
      </c>
      <c r="T24" s="354">
        <v>0</v>
      </c>
      <c r="U24" s="354">
        <v>2764</v>
      </c>
      <c r="V24" s="354"/>
    </row>
    <row r="25" spans="3:22" ht="15" customHeight="1">
      <c r="C25" s="84"/>
      <c r="D25" s="539"/>
      <c r="E25" s="539"/>
      <c r="F25" s="539"/>
      <c r="G25" s="538" t="s">
        <v>112</v>
      </c>
      <c r="H25" s="538"/>
      <c r="I25" s="538"/>
      <c r="J25" s="538"/>
      <c r="K25" s="538"/>
      <c r="L25" s="538"/>
      <c r="M25" s="352">
        <v>0</v>
      </c>
      <c r="N25" s="353"/>
      <c r="O25" s="353"/>
      <c r="P25" s="353"/>
      <c r="Q25" s="353"/>
      <c r="R25" s="353"/>
      <c r="S25" s="352">
        <v>0</v>
      </c>
      <c r="T25" s="352">
        <v>0</v>
      </c>
      <c r="U25" s="352">
        <v>0</v>
      </c>
      <c r="V25" s="352"/>
    </row>
    <row r="26" spans="3:22" ht="15" customHeight="1">
      <c r="C26" s="84"/>
      <c r="D26" s="539"/>
      <c r="E26" s="539"/>
      <c r="F26" s="539"/>
      <c r="G26" s="538" t="s">
        <v>113</v>
      </c>
      <c r="H26" s="538"/>
      <c r="I26" s="538"/>
      <c r="J26" s="538"/>
      <c r="K26" s="538"/>
      <c r="L26" s="538"/>
      <c r="M26" s="352">
        <v>0</v>
      </c>
      <c r="N26" s="353"/>
      <c r="O26" s="353"/>
      <c r="P26" s="353"/>
      <c r="Q26" s="353"/>
      <c r="R26" s="353"/>
      <c r="S26" s="352">
        <v>0</v>
      </c>
      <c r="T26" s="352">
        <v>0</v>
      </c>
      <c r="U26" s="352">
        <f>U27</f>
        <v>748</v>
      </c>
      <c r="V26" s="352">
        <f>V27</f>
        <v>748</v>
      </c>
    </row>
    <row r="27" spans="3:22" ht="15" customHeight="1">
      <c r="C27" s="84"/>
      <c r="D27" s="299"/>
      <c r="E27" s="299"/>
      <c r="F27" s="299"/>
      <c r="G27" s="540" t="s">
        <v>161</v>
      </c>
      <c r="H27" s="540"/>
      <c r="I27" s="540"/>
      <c r="J27" s="540"/>
      <c r="K27" s="540"/>
      <c r="L27" s="540"/>
      <c r="M27" s="355">
        <v>0</v>
      </c>
      <c r="N27" s="355"/>
      <c r="O27" s="355"/>
      <c r="P27" s="355"/>
      <c r="Q27" s="355"/>
      <c r="R27" s="355"/>
      <c r="S27" s="355">
        <v>0</v>
      </c>
      <c r="T27" s="355">
        <v>0</v>
      </c>
      <c r="U27" s="355">
        <v>748</v>
      </c>
      <c r="V27" s="355">
        <v>748</v>
      </c>
    </row>
    <row r="28" spans="3:22" ht="15" customHeight="1">
      <c r="C28" s="535" t="s">
        <v>14</v>
      </c>
      <c r="D28" s="535"/>
      <c r="E28" s="535"/>
      <c r="F28" s="535"/>
      <c r="G28" s="535"/>
      <c r="H28" s="535"/>
      <c r="I28" s="535"/>
      <c r="J28" s="535"/>
      <c r="K28" s="535"/>
      <c r="L28" s="535"/>
      <c r="M28" s="356">
        <v>134445</v>
      </c>
      <c r="N28" s="356" t="e">
        <f>SUM(N7+#REF!+N12+N18,#REF!)</f>
        <v>#REF!</v>
      </c>
      <c r="O28" s="356" t="e">
        <f>SUM(O7+#REF!+O12+O18,#REF!)</f>
        <v>#REF!</v>
      </c>
      <c r="P28" s="356" t="e">
        <f>SUM(P7+#REF!+P12+P18,#REF!)</f>
        <v>#REF!</v>
      </c>
      <c r="Q28" s="356" t="e">
        <f>SUM(Q7+#REF!+Q12+Q18,#REF!)</f>
        <v>#REF!</v>
      </c>
      <c r="R28" s="356" t="e">
        <f>SUM(R7+#REF!+R12+R18,#REF!)</f>
        <v>#REF!</v>
      </c>
      <c r="S28" s="356">
        <f>S7+S12+S18+S20+S25+S26</f>
        <v>145773</v>
      </c>
      <c r="T28" s="356">
        <f>T7+T12+T18+T20+T25+T26</f>
        <v>157242</v>
      </c>
      <c r="U28" s="356">
        <f>U7+U12+U18+U20+U25+U26</f>
        <v>207072</v>
      </c>
      <c r="V28" s="356">
        <f>V7+V12+V18+V20+V25+V26</f>
        <v>150864</v>
      </c>
    </row>
    <row r="29" ht="15.75" customHeight="1"/>
    <row r="30" ht="15" customHeight="1"/>
  </sheetData>
  <sheetProtection/>
  <mergeCells count="62">
    <mergeCell ref="G27:L27"/>
    <mergeCell ref="T14:T15"/>
    <mergeCell ref="D22:F22"/>
    <mergeCell ref="D23:F23"/>
    <mergeCell ref="D25:F25"/>
    <mergeCell ref="D26:F26"/>
    <mergeCell ref="M14:M15"/>
    <mergeCell ref="D16:F16"/>
    <mergeCell ref="S14:S15"/>
    <mergeCell ref="U14:U15"/>
    <mergeCell ref="I9:L10"/>
    <mergeCell ref="G25:L25"/>
    <mergeCell ref="G21:L21"/>
    <mergeCell ref="G22:L22"/>
    <mergeCell ref="G23:L23"/>
    <mergeCell ref="I17:L17"/>
    <mergeCell ref="G16:H16"/>
    <mergeCell ref="I16:L16"/>
    <mergeCell ref="G24:L24"/>
    <mergeCell ref="C28:L28"/>
    <mergeCell ref="D18:F18"/>
    <mergeCell ref="G18:L18"/>
    <mergeCell ref="D19:F19"/>
    <mergeCell ref="G19:L19"/>
    <mergeCell ref="G26:L26"/>
    <mergeCell ref="I20:L20"/>
    <mergeCell ref="G20:H20"/>
    <mergeCell ref="D20:F20"/>
    <mergeCell ref="D21:F21"/>
    <mergeCell ref="C5:L5"/>
    <mergeCell ref="D14:F14"/>
    <mergeCell ref="G14:H14"/>
    <mergeCell ref="D7:F7"/>
    <mergeCell ref="D8:F8"/>
    <mergeCell ref="G8:H8"/>
    <mergeCell ref="C6:L6"/>
    <mergeCell ref="I8:L8"/>
    <mergeCell ref="G7:L7"/>
    <mergeCell ref="G9:H9"/>
    <mergeCell ref="D12:F12"/>
    <mergeCell ref="G12:L12"/>
    <mergeCell ref="D13:F13"/>
    <mergeCell ref="G13:H13"/>
    <mergeCell ref="I13:L13"/>
    <mergeCell ref="I14:L15"/>
    <mergeCell ref="K2:L2"/>
    <mergeCell ref="K3:L3"/>
    <mergeCell ref="D4:G4"/>
    <mergeCell ref="H4:J4"/>
    <mergeCell ref="K4:L4"/>
    <mergeCell ref="D3:G3"/>
    <mergeCell ref="H3:J3"/>
    <mergeCell ref="V14:V15"/>
    <mergeCell ref="D11:F11"/>
    <mergeCell ref="G11:H11"/>
    <mergeCell ref="I11:L11"/>
    <mergeCell ref="D9:F9"/>
    <mergeCell ref="K1:L1"/>
    <mergeCell ref="D2:G2"/>
    <mergeCell ref="D1:G1"/>
    <mergeCell ref="H1:J1"/>
    <mergeCell ref="H2:J2"/>
  </mergeCells>
  <conditionalFormatting sqref="Q19:R27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.15748031496062992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kiadások&amp;R8/2016.(IV.29.) Kt.sz.rendelet  2.számú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pane ySplit="6" topLeftCell="A31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3.28125" style="0" customWidth="1"/>
    <col min="2" max="2" width="4.28125" style="0" hidden="1" customWidth="1"/>
    <col min="3" max="3" width="39.7109375" style="0" customWidth="1"/>
    <col min="4" max="4" width="12.00390625" style="0" customWidth="1"/>
    <col min="5" max="5" width="10.421875" style="0" customWidth="1"/>
    <col min="6" max="6" width="15.140625" style="0" customWidth="1"/>
    <col min="7" max="10" width="0" style="0" hidden="1" customWidth="1"/>
    <col min="11" max="11" width="10.28125" style="0" hidden="1" customWidth="1"/>
  </cols>
  <sheetData>
    <row r="1" spans="1:6" ht="15.75" customHeight="1">
      <c r="A1" s="545" t="s">
        <v>356</v>
      </c>
      <c r="B1" s="545"/>
      <c r="C1" s="545"/>
      <c r="D1" s="545"/>
      <c r="E1" s="545"/>
      <c r="F1" s="545"/>
    </row>
    <row r="2" spans="1:11" ht="18.75" customHeight="1">
      <c r="A2" s="7"/>
      <c r="B2" s="542" t="s">
        <v>22</v>
      </c>
      <c r="C2" s="542"/>
      <c r="D2" s="542"/>
      <c r="E2" s="542"/>
      <c r="F2" s="542"/>
      <c r="G2" s="542"/>
      <c r="H2" s="542"/>
      <c r="I2" s="542"/>
      <c r="J2" s="542"/>
      <c r="K2" s="542"/>
    </row>
    <row r="3" spans="1:11" ht="22.5" customHeight="1">
      <c r="A3" s="7"/>
      <c r="B3" s="543" t="s">
        <v>116</v>
      </c>
      <c r="C3" s="543"/>
      <c r="D3" s="543"/>
      <c r="E3" s="543"/>
      <c r="F3" s="543"/>
      <c r="G3" s="543"/>
      <c r="H3" s="543"/>
      <c r="I3" s="543"/>
      <c r="J3" s="543"/>
      <c r="K3" s="543"/>
    </row>
    <row r="4" spans="1:11" ht="15.75" customHeight="1">
      <c r="A4" s="7"/>
      <c r="B4" s="188"/>
      <c r="C4" s="546" t="s">
        <v>117</v>
      </c>
      <c r="D4" s="546"/>
      <c r="E4" s="546"/>
      <c r="F4" s="546"/>
      <c r="G4" s="188"/>
      <c r="H4" s="188"/>
      <c r="I4" s="188"/>
      <c r="J4" s="188"/>
      <c r="K4" s="188"/>
    </row>
    <row r="5" spans="1:6" ht="15.75" thickBot="1">
      <c r="A5" s="7"/>
      <c r="B5" s="6"/>
      <c r="C5" s="6"/>
      <c r="D5" s="8"/>
      <c r="E5" s="8"/>
      <c r="F5" s="2" t="s">
        <v>9</v>
      </c>
    </row>
    <row r="6" spans="1:11" ht="30.75" customHeight="1" thickBot="1">
      <c r="A6" s="7"/>
      <c r="B6" s="544"/>
      <c r="C6" s="207" t="s">
        <v>23</v>
      </c>
      <c r="D6" s="207" t="s">
        <v>18</v>
      </c>
      <c r="E6" s="207" t="s">
        <v>19</v>
      </c>
      <c r="F6" s="207" t="s">
        <v>57</v>
      </c>
      <c r="G6" s="86" t="s">
        <v>59</v>
      </c>
      <c r="H6" s="86" t="s">
        <v>60</v>
      </c>
      <c r="I6" s="86" t="s">
        <v>61</v>
      </c>
      <c r="J6" s="86" t="s">
        <v>65</v>
      </c>
      <c r="K6" s="85" t="s">
        <v>58</v>
      </c>
    </row>
    <row r="7" spans="1:11" ht="21" customHeight="1" thickBot="1" thickTop="1">
      <c r="A7" s="7"/>
      <c r="B7" s="544"/>
      <c r="C7" s="208" t="s">
        <v>70</v>
      </c>
      <c r="D7" s="209"/>
      <c r="E7" s="209"/>
      <c r="F7" s="209"/>
      <c r="G7" s="87" t="e">
        <f>SUM(#REF!,#REF!,#REF!,#REF!,#REF!,#REF!)</f>
        <v>#REF!</v>
      </c>
      <c r="H7" s="87" t="e">
        <f>SUM(#REF!,#REF!,#REF!,#REF!,#REF!,#REF!)</f>
        <v>#REF!</v>
      </c>
      <c r="I7" s="87" t="e">
        <f>SUM(#REF!,#REF!,#REF!,#REF!,#REF!,#REF!)</f>
        <v>#REF!</v>
      </c>
      <c r="J7" s="87" t="e">
        <f>SUM(#REF!,#REF!,#REF!,#REF!,#REF!,#REF!)</f>
        <v>#REF!</v>
      </c>
      <c r="K7" s="87" t="e">
        <f>SUM(#REF!,#REF!,#REF!,#REF!,#REF!,#REF!)</f>
        <v>#REF!</v>
      </c>
    </row>
    <row r="8" spans="1:11" ht="19.5" customHeight="1" thickTop="1">
      <c r="A8" s="7"/>
      <c r="B8" s="544"/>
      <c r="C8" s="210" t="s">
        <v>71</v>
      </c>
      <c r="D8" s="190">
        <f>D10</f>
        <v>866</v>
      </c>
      <c r="E8" s="190">
        <v>0</v>
      </c>
      <c r="F8" s="190">
        <f>D8+E8</f>
        <v>866</v>
      </c>
      <c r="G8" s="127"/>
      <c r="H8" s="127"/>
      <c r="I8" s="127"/>
      <c r="J8" s="127"/>
      <c r="K8" s="127"/>
    </row>
    <row r="9" spans="1:11" ht="21.75" customHeight="1" hidden="1" thickBot="1" thickTop="1">
      <c r="A9" s="7"/>
      <c r="B9" s="544"/>
      <c r="C9" s="211"/>
      <c r="D9" s="190"/>
      <c r="E9" s="190">
        <v>0</v>
      </c>
      <c r="F9" s="190">
        <f aca="true" t="shared" si="0" ref="F9:F31">D9+E9</f>
        <v>0</v>
      </c>
      <c r="G9" s="127"/>
      <c r="H9" s="127"/>
      <c r="I9" s="127"/>
      <c r="J9" s="127"/>
      <c r="K9" s="127"/>
    </row>
    <row r="10" spans="1:11" ht="30.75" customHeight="1" thickBot="1">
      <c r="A10" s="7"/>
      <c r="B10" s="544"/>
      <c r="C10" s="218" t="s">
        <v>147</v>
      </c>
      <c r="D10" s="335">
        <v>866</v>
      </c>
      <c r="E10" s="190">
        <v>0</v>
      </c>
      <c r="F10" s="190">
        <f t="shared" si="0"/>
        <v>866</v>
      </c>
      <c r="G10" s="127"/>
      <c r="H10" s="127"/>
      <c r="I10" s="127"/>
      <c r="J10" s="127"/>
      <c r="K10" s="127"/>
    </row>
    <row r="11" spans="1:11" ht="18.75" customHeight="1" thickBot="1">
      <c r="A11" s="7"/>
      <c r="B11" s="544"/>
      <c r="C11" s="336" t="s">
        <v>118</v>
      </c>
      <c r="D11" s="337">
        <f>D12+D13+D14+D15+D16+D17+D18</f>
        <v>25788</v>
      </c>
      <c r="E11" s="190">
        <v>0</v>
      </c>
      <c r="F11" s="190">
        <f t="shared" si="0"/>
        <v>25788</v>
      </c>
      <c r="G11" s="88" t="e">
        <f>SUM(#REF!)</f>
        <v>#REF!</v>
      </c>
      <c r="H11" s="88" t="e">
        <f>SUM(#REF!)</f>
        <v>#REF!</v>
      </c>
      <c r="I11" s="88" t="e">
        <f>SUM(#REF!)</f>
        <v>#REF!</v>
      </c>
      <c r="J11" s="88" t="e">
        <f>SUM(#REF!)</f>
        <v>#REF!</v>
      </c>
      <c r="K11" s="88" t="e">
        <f>SUM(#REF!)</f>
        <v>#REF!</v>
      </c>
    </row>
    <row r="12" spans="1:11" ht="18.75" customHeight="1" thickTop="1">
      <c r="A12" s="7"/>
      <c r="B12" s="544"/>
      <c r="C12" s="338" t="s">
        <v>121</v>
      </c>
      <c r="D12" s="339">
        <v>17</v>
      </c>
      <c r="E12" s="190">
        <v>0</v>
      </c>
      <c r="F12" s="190">
        <f t="shared" si="0"/>
        <v>17</v>
      </c>
      <c r="G12" s="136"/>
      <c r="H12" s="136"/>
      <c r="I12" s="136"/>
      <c r="J12" s="136"/>
      <c r="K12" s="136"/>
    </row>
    <row r="13" spans="1:11" ht="18.75" customHeight="1">
      <c r="A13" s="7"/>
      <c r="B13" s="544"/>
      <c r="C13" s="338" t="s">
        <v>236</v>
      </c>
      <c r="D13" s="339">
        <v>0</v>
      </c>
      <c r="E13" s="190">
        <v>0</v>
      </c>
      <c r="F13" s="190">
        <f t="shared" si="0"/>
        <v>0</v>
      </c>
      <c r="G13" s="426"/>
      <c r="H13" s="426"/>
      <c r="I13" s="136"/>
      <c r="J13" s="136"/>
      <c r="K13" s="136"/>
    </row>
    <row r="14" spans="1:11" ht="18.75" customHeight="1">
      <c r="A14" s="7"/>
      <c r="B14" s="544"/>
      <c r="C14" s="201" t="s">
        <v>124</v>
      </c>
      <c r="D14" s="335">
        <v>0</v>
      </c>
      <c r="E14" s="190">
        <v>0</v>
      </c>
      <c r="F14" s="190">
        <f t="shared" si="0"/>
        <v>0</v>
      </c>
      <c r="G14" s="186"/>
      <c r="H14" s="191"/>
      <c r="I14" s="128">
        <v>3000</v>
      </c>
      <c r="J14" s="136"/>
      <c r="K14" s="136"/>
    </row>
    <row r="15" spans="1:11" ht="18.75" customHeight="1">
      <c r="A15" s="7"/>
      <c r="B15" s="544"/>
      <c r="C15" s="201" t="s">
        <v>125</v>
      </c>
      <c r="D15" s="335">
        <v>0</v>
      </c>
      <c r="E15" s="190">
        <v>0</v>
      </c>
      <c r="F15" s="190">
        <f t="shared" si="0"/>
        <v>0</v>
      </c>
      <c r="G15" s="186"/>
      <c r="H15" s="191"/>
      <c r="I15" s="128">
        <v>1000</v>
      </c>
      <c r="J15" s="136"/>
      <c r="K15" s="136"/>
    </row>
    <row r="16" spans="1:11" ht="44.25" customHeight="1">
      <c r="A16" s="7"/>
      <c r="B16" s="544"/>
      <c r="C16" s="341" t="s">
        <v>159</v>
      </c>
      <c r="D16" s="340">
        <v>5074</v>
      </c>
      <c r="E16" s="190">
        <v>0</v>
      </c>
      <c r="F16" s="190">
        <f t="shared" si="0"/>
        <v>5074</v>
      </c>
      <c r="G16" s="136"/>
      <c r="H16" s="136"/>
      <c r="I16" s="136"/>
      <c r="J16" s="136"/>
      <c r="K16" s="136"/>
    </row>
    <row r="17" spans="1:11" ht="48.75" customHeight="1">
      <c r="A17" s="7"/>
      <c r="B17" s="544"/>
      <c r="C17" s="341" t="s">
        <v>158</v>
      </c>
      <c r="D17" s="340">
        <v>20320</v>
      </c>
      <c r="E17" s="190">
        <v>0</v>
      </c>
      <c r="F17" s="190">
        <f t="shared" si="0"/>
        <v>20320</v>
      </c>
      <c r="G17" s="136"/>
      <c r="H17" s="136"/>
      <c r="I17" s="136"/>
      <c r="J17" s="136"/>
      <c r="K17" s="136"/>
    </row>
    <row r="18" spans="1:11" ht="21" customHeight="1">
      <c r="A18" s="7"/>
      <c r="B18" s="544"/>
      <c r="C18" s="341" t="s">
        <v>171</v>
      </c>
      <c r="D18" s="340">
        <v>377</v>
      </c>
      <c r="E18" s="190">
        <v>0</v>
      </c>
      <c r="F18" s="190">
        <f t="shared" si="0"/>
        <v>377</v>
      </c>
      <c r="G18" s="136"/>
      <c r="H18" s="136"/>
      <c r="I18" s="136"/>
      <c r="J18" s="136"/>
      <c r="K18" s="136"/>
    </row>
    <row r="19" spans="1:11" ht="19.5" customHeight="1">
      <c r="A19" s="7"/>
      <c r="B19" s="544"/>
      <c r="C19" s="342" t="s">
        <v>173</v>
      </c>
      <c r="D19" s="343">
        <f>D20</f>
        <v>0</v>
      </c>
      <c r="E19" s="343">
        <f>E20</f>
        <v>13000</v>
      </c>
      <c r="F19" s="190">
        <f t="shared" si="0"/>
        <v>13000</v>
      </c>
      <c r="G19" s="136"/>
      <c r="H19" s="136"/>
      <c r="I19" s="136"/>
      <c r="J19" s="136"/>
      <c r="K19" s="136"/>
    </row>
    <row r="20" spans="1:11" ht="23.25" customHeight="1">
      <c r="A20" s="7"/>
      <c r="B20" s="544"/>
      <c r="C20" s="338" t="s">
        <v>148</v>
      </c>
      <c r="D20" s="339">
        <v>0</v>
      </c>
      <c r="E20" s="335">
        <v>13000</v>
      </c>
      <c r="F20" s="190">
        <f t="shared" si="0"/>
        <v>13000</v>
      </c>
      <c r="G20" s="136"/>
      <c r="H20" s="136"/>
      <c r="I20" s="136"/>
      <c r="J20" s="136"/>
      <c r="K20" s="136"/>
    </row>
    <row r="21" spans="1:11" ht="22.5" customHeight="1">
      <c r="A21" s="7"/>
      <c r="B21" s="544"/>
      <c r="C21" s="342" t="s">
        <v>152</v>
      </c>
      <c r="D21" s="343">
        <v>0</v>
      </c>
      <c r="E21" s="344">
        <v>0</v>
      </c>
      <c r="F21" s="190">
        <f t="shared" si="0"/>
        <v>0</v>
      </c>
      <c r="G21" s="136"/>
      <c r="H21" s="136"/>
      <c r="I21" s="136"/>
      <c r="J21" s="136"/>
      <c r="K21" s="136"/>
    </row>
    <row r="22" spans="1:11" ht="57.75" customHeight="1">
      <c r="A22" s="7"/>
      <c r="B22" s="544"/>
      <c r="C22" s="341" t="s">
        <v>151</v>
      </c>
      <c r="D22" s="340">
        <v>0</v>
      </c>
      <c r="E22" s="344">
        <v>0</v>
      </c>
      <c r="F22" s="190">
        <f t="shared" si="0"/>
        <v>0</v>
      </c>
      <c r="G22" s="136"/>
      <c r="H22" s="136"/>
      <c r="I22" s="136"/>
      <c r="J22" s="136"/>
      <c r="K22" s="136"/>
    </row>
    <row r="23" spans="1:11" ht="33.75" customHeight="1">
      <c r="A23" s="7"/>
      <c r="B23" s="544"/>
      <c r="C23" s="341" t="s">
        <v>154</v>
      </c>
      <c r="D23" s="340">
        <v>0</v>
      </c>
      <c r="E23" s="344">
        <v>0</v>
      </c>
      <c r="F23" s="190">
        <f t="shared" si="0"/>
        <v>0</v>
      </c>
      <c r="G23" s="136"/>
      <c r="H23" s="136"/>
      <c r="I23" s="136"/>
      <c r="J23" s="136"/>
      <c r="K23" s="136"/>
    </row>
    <row r="24" spans="1:11" ht="18.75" customHeight="1">
      <c r="A24" s="7"/>
      <c r="B24" s="544"/>
      <c r="C24" s="342" t="s">
        <v>168</v>
      </c>
      <c r="D24" s="343">
        <f>D25</f>
        <v>36</v>
      </c>
      <c r="E24" s="344">
        <v>0</v>
      </c>
      <c r="F24" s="190">
        <f t="shared" si="0"/>
        <v>36</v>
      </c>
      <c r="G24" s="136"/>
      <c r="H24" s="136"/>
      <c r="I24" s="136"/>
      <c r="J24" s="136"/>
      <c r="K24" s="136"/>
    </row>
    <row r="25" spans="1:11" ht="18.75" customHeight="1">
      <c r="A25" s="7"/>
      <c r="B25" s="544"/>
      <c r="C25" s="341" t="s">
        <v>171</v>
      </c>
      <c r="D25" s="340">
        <v>36</v>
      </c>
      <c r="E25" s="344">
        <v>0</v>
      </c>
      <c r="F25" s="190">
        <f t="shared" si="0"/>
        <v>36</v>
      </c>
      <c r="G25" s="136"/>
      <c r="H25" s="136"/>
      <c r="I25" s="136"/>
      <c r="J25" s="136"/>
      <c r="K25" s="136"/>
    </row>
    <row r="26" spans="1:11" ht="30" customHeight="1">
      <c r="A26" s="7"/>
      <c r="B26" s="544"/>
      <c r="C26" s="342" t="s">
        <v>169</v>
      </c>
      <c r="D26" s="343">
        <f>D27</f>
        <v>45</v>
      </c>
      <c r="E26" s="344">
        <v>0</v>
      </c>
      <c r="F26" s="190">
        <f t="shared" si="0"/>
        <v>45</v>
      </c>
      <c r="G26" s="136"/>
      <c r="H26" s="136"/>
      <c r="I26" s="136"/>
      <c r="J26" s="136"/>
      <c r="K26" s="136"/>
    </row>
    <row r="27" spans="1:11" ht="16.5" customHeight="1">
      <c r="A27" s="7"/>
      <c r="B27" s="544"/>
      <c r="C27" s="341" t="s">
        <v>171</v>
      </c>
      <c r="D27" s="340">
        <v>45</v>
      </c>
      <c r="E27" s="344">
        <v>0</v>
      </c>
      <c r="F27" s="190">
        <f t="shared" si="0"/>
        <v>45</v>
      </c>
      <c r="G27" s="136"/>
      <c r="H27" s="136"/>
      <c r="I27" s="136"/>
      <c r="J27" s="136"/>
      <c r="K27" s="136"/>
    </row>
    <row r="28" spans="1:11" ht="15" customHeight="1">
      <c r="A28" s="7"/>
      <c r="B28" s="544"/>
      <c r="C28" s="342" t="s">
        <v>170</v>
      </c>
      <c r="D28" s="343">
        <f>D30</f>
        <v>170</v>
      </c>
      <c r="E28" s="344">
        <v>0</v>
      </c>
      <c r="F28" s="190">
        <f t="shared" si="0"/>
        <v>170</v>
      </c>
      <c r="G28" s="136"/>
      <c r="H28" s="136"/>
      <c r="I28" s="136"/>
      <c r="J28" s="136"/>
      <c r="K28" s="136"/>
    </row>
    <row r="29" spans="1:11" ht="31.5" customHeight="1">
      <c r="A29" s="7"/>
      <c r="B29" s="544"/>
      <c r="C29" s="338" t="s">
        <v>155</v>
      </c>
      <c r="D29" s="339">
        <v>0</v>
      </c>
      <c r="E29" s="344">
        <v>0</v>
      </c>
      <c r="F29" s="190">
        <f t="shared" si="0"/>
        <v>0</v>
      </c>
      <c r="G29" s="136"/>
      <c r="H29" s="136"/>
      <c r="I29" s="136"/>
      <c r="J29" s="136"/>
      <c r="K29" s="136"/>
    </row>
    <row r="30" spans="1:11" ht="16.5" customHeight="1">
      <c r="A30" s="7"/>
      <c r="B30" s="544"/>
      <c r="C30" s="341" t="s">
        <v>171</v>
      </c>
      <c r="D30" s="339">
        <v>170</v>
      </c>
      <c r="E30" s="344">
        <v>0</v>
      </c>
      <c r="F30" s="190">
        <f t="shared" si="0"/>
        <v>170</v>
      </c>
      <c r="G30" s="136"/>
      <c r="H30" s="136"/>
      <c r="I30" s="136"/>
      <c r="J30" s="136"/>
      <c r="K30" s="136"/>
    </row>
    <row r="31" spans="1:11" ht="18.75" customHeight="1" thickBot="1">
      <c r="A31" s="7"/>
      <c r="B31" s="544"/>
      <c r="C31" s="296" t="s">
        <v>24</v>
      </c>
      <c r="D31" s="345">
        <f>D8+D11+D19+D24+D26+D28</f>
        <v>26905</v>
      </c>
      <c r="E31" s="345">
        <f>E19</f>
        <v>13000</v>
      </c>
      <c r="F31" s="190">
        <f t="shared" si="0"/>
        <v>39905</v>
      </c>
      <c r="G31" s="89" t="e">
        <f>SUM(G7,#REF!,#REF!,#REF!,G11)</f>
        <v>#REF!</v>
      </c>
      <c r="H31" s="89" t="e">
        <f>SUM(H7,#REF!,#REF!,#REF!,H11)</f>
        <v>#REF!</v>
      </c>
      <c r="I31" s="89" t="e">
        <f>SUM(I7,#REF!,#REF!,#REF!,I11)</f>
        <v>#REF!</v>
      </c>
      <c r="J31" s="89" t="e">
        <f>SUM(J7,#REF!,#REF!,#REF!,J11)</f>
        <v>#REF!</v>
      </c>
      <c r="K31" s="89" t="e">
        <f>SUM(K7,#REF!,#REF!,#REF!,K11)</f>
        <v>#REF!</v>
      </c>
    </row>
  </sheetData>
  <sheetProtection/>
  <mergeCells count="5">
    <mergeCell ref="B2:K2"/>
    <mergeCell ref="B3:K3"/>
    <mergeCell ref="B6:B31"/>
    <mergeCell ref="A1:F1"/>
    <mergeCell ref="C4:F4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0" zoomScaleNormal="70" zoomScalePageLayoutView="0" workbookViewId="0" topLeftCell="A1">
      <selection activeCell="T11" sqref="T1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24.140625" style="0" customWidth="1"/>
    <col min="4" max="4" width="10.421875" style="0" customWidth="1"/>
    <col min="6" max="6" width="10.421875" style="0" customWidth="1"/>
    <col min="16" max="16" width="9.8515625" style="0" bestFit="1" customWidth="1"/>
  </cols>
  <sheetData>
    <row r="1" ht="0.75" customHeight="1">
      <c r="C1" s="3"/>
    </row>
    <row r="2" spans="1:16" ht="14.25">
      <c r="A2" s="7"/>
      <c r="B2" s="7"/>
      <c r="C2" s="547" t="s">
        <v>370</v>
      </c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6" ht="15" thickBot="1">
      <c r="A3" s="7"/>
      <c r="B3" s="7"/>
      <c r="C3" s="548" t="s">
        <v>25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</row>
    <row r="4" spans="1:16" ht="18.75" customHeight="1" thickBot="1">
      <c r="A4" s="7"/>
      <c r="B4" s="7"/>
      <c r="C4" s="116"/>
      <c r="D4" s="117"/>
      <c r="E4" s="117"/>
      <c r="F4" s="118"/>
      <c r="G4" s="118"/>
      <c r="H4" s="118"/>
      <c r="I4" s="118"/>
      <c r="J4" s="119"/>
      <c r="K4" s="119"/>
      <c r="L4" s="119"/>
      <c r="M4" s="119"/>
      <c r="N4" s="119"/>
      <c r="O4" s="120"/>
      <c r="P4" s="121" t="s">
        <v>26</v>
      </c>
    </row>
    <row r="5" spans="1:16" ht="18.75" customHeight="1" thickBot="1" thickTop="1">
      <c r="A5" s="7"/>
      <c r="B5" s="7"/>
      <c r="C5" s="122" t="s">
        <v>23</v>
      </c>
      <c r="D5" s="68" t="s">
        <v>27</v>
      </c>
      <c r="E5" s="68" t="s">
        <v>28</v>
      </c>
      <c r="F5" s="68" t="s">
        <v>29</v>
      </c>
      <c r="G5" s="68" t="s">
        <v>30</v>
      </c>
      <c r="H5" s="68" t="s">
        <v>31</v>
      </c>
      <c r="I5" s="68" t="s">
        <v>32</v>
      </c>
      <c r="J5" s="68" t="s">
        <v>33</v>
      </c>
      <c r="K5" s="68" t="s">
        <v>34</v>
      </c>
      <c r="L5" s="68" t="s">
        <v>35</v>
      </c>
      <c r="M5" s="69" t="s">
        <v>36</v>
      </c>
      <c r="N5" s="68" t="s">
        <v>37</v>
      </c>
      <c r="O5" s="70" t="s">
        <v>38</v>
      </c>
      <c r="P5" s="123" t="s">
        <v>39</v>
      </c>
    </row>
    <row r="6" spans="1:16" ht="18.75" customHeight="1" thickBot="1" thickTop="1">
      <c r="A6" s="7"/>
      <c r="B6" s="7"/>
      <c r="C6" s="124" t="s">
        <v>1</v>
      </c>
      <c r="D6" s="12"/>
      <c r="E6" s="12"/>
      <c r="F6" s="71"/>
      <c r="G6" s="71"/>
      <c r="H6" s="71"/>
      <c r="I6" s="71"/>
      <c r="J6" s="72"/>
      <c r="K6" s="72"/>
      <c r="L6" s="72"/>
      <c r="M6" s="72"/>
      <c r="N6" s="72"/>
      <c r="O6" s="73"/>
      <c r="P6" s="11"/>
    </row>
    <row r="7" spans="1:16" ht="54.75" customHeight="1" thickBot="1">
      <c r="A7" s="7"/>
      <c r="B7" s="7"/>
      <c r="C7" s="140" t="s">
        <v>96</v>
      </c>
      <c r="D7" s="72">
        <v>6099</v>
      </c>
      <c r="E7" s="72">
        <v>6099</v>
      </c>
      <c r="F7" s="72">
        <v>6081</v>
      </c>
      <c r="G7" s="72">
        <v>4806</v>
      </c>
      <c r="H7" s="72">
        <v>8920</v>
      </c>
      <c r="I7" s="72">
        <v>7647</v>
      </c>
      <c r="J7" s="72">
        <v>6275</v>
      </c>
      <c r="K7" s="72">
        <v>5710</v>
      </c>
      <c r="L7" s="72">
        <v>5273</v>
      </c>
      <c r="M7" s="72">
        <v>7996</v>
      </c>
      <c r="N7" s="72">
        <v>9895</v>
      </c>
      <c r="O7" s="72">
        <v>14913</v>
      </c>
      <c r="P7" s="125">
        <f aca="true" t="shared" si="0" ref="P7:P12">SUM(D7:O7)</f>
        <v>89714</v>
      </c>
    </row>
    <row r="8" spans="1:16" ht="45" customHeight="1" thickBot="1">
      <c r="A8" s="7"/>
      <c r="B8" s="7"/>
      <c r="C8" s="11" t="s">
        <v>114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168</v>
      </c>
      <c r="N8" s="72">
        <v>0</v>
      </c>
      <c r="O8" s="72">
        <v>22816</v>
      </c>
      <c r="P8" s="125">
        <f t="shared" si="0"/>
        <v>22984</v>
      </c>
    </row>
    <row r="9" spans="1:16" ht="18.75" customHeight="1" thickBot="1">
      <c r="A9" s="7"/>
      <c r="B9" s="7"/>
      <c r="C9" s="11" t="s">
        <v>97</v>
      </c>
      <c r="D9" s="72">
        <v>0</v>
      </c>
      <c r="E9" s="72">
        <v>0</v>
      </c>
      <c r="F9" s="72">
        <v>6602</v>
      </c>
      <c r="G9" s="72">
        <v>6236</v>
      </c>
      <c r="H9" s="72">
        <v>277</v>
      </c>
      <c r="I9" s="72">
        <v>-107</v>
      </c>
      <c r="J9" s="72">
        <v>478</v>
      </c>
      <c r="K9" s="72">
        <v>651</v>
      </c>
      <c r="L9" s="72">
        <v>5185</v>
      </c>
      <c r="M9" s="72">
        <v>3485</v>
      </c>
      <c r="N9" s="72">
        <v>907</v>
      </c>
      <c r="O9" s="72">
        <v>1086</v>
      </c>
      <c r="P9" s="125">
        <f t="shared" si="0"/>
        <v>24800</v>
      </c>
    </row>
    <row r="10" spans="1:16" ht="18.75" customHeight="1" thickBot="1">
      <c r="A10" s="7"/>
      <c r="B10" s="7"/>
      <c r="C10" s="11" t="s">
        <v>11</v>
      </c>
      <c r="D10" s="72">
        <v>282</v>
      </c>
      <c r="E10" s="72">
        <v>282</v>
      </c>
      <c r="F10" s="72">
        <v>281</v>
      </c>
      <c r="G10" s="72">
        <v>2835</v>
      </c>
      <c r="H10" s="72">
        <v>2306</v>
      </c>
      <c r="I10" s="72">
        <v>2022</v>
      </c>
      <c r="J10" s="72">
        <v>216</v>
      </c>
      <c r="K10" s="72">
        <v>1142</v>
      </c>
      <c r="L10" s="72">
        <v>2470</v>
      </c>
      <c r="M10" s="72">
        <v>1979</v>
      </c>
      <c r="N10" s="72">
        <v>3014</v>
      </c>
      <c r="O10" s="72">
        <v>1939</v>
      </c>
      <c r="P10" s="125">
        <f t="shared" si="0"/>
        <v>18768</v>
      </c>
    </row>
    <row r="11" spans="1:16" ht="18.75" customHeight="1" thickBot="1">
      <c r="A11" s="7"/>
      <c r="B11" s="7"/>
      <c r="C11" s="11" t="s">
        <v>105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49</v>
      </c>
      <c r="M11" s="72">
        <v>0</v>
      </c>
      <c r="N11" s="72">
        <v>0</v>
      </c>
      <c r="O11" s="72">
        <v>0</v>
      </c>
      <c r="P11" s="72">
        <f t="shared" si="0"/>
        <v>49</v>
      </c>
    </row>
    <row r="12" spans="1:16" ht="46.5" customHeight="1" thickBot="1">
      <c r="A12" s="7"/>
      <c r="B12" s="7"/>
      <c r="C12" s="140" t="s">
        <v>115</v>
      </c>
      <c r="D12" s="72">
        <v>0</v>
      </c>
      <c r="E12" s="72">
        <v>0</v>
      </c>
      <c r="F12" s="72">
        <v>94</v>
      </c>
      <c r="G12" s="72">
        <v>-47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121</v>
      </c>
      <c r="O12" s="72">
        <v>0</v>
      </c>
      <c r="P12" s="72">
        <f t="shared" si="0"/>
        <v>168</v>
      </c>
    </row>
    <row r="13" spans="1:16" ht="46.5" customHeight="1">
      <c r="A13" s="7"/>
      <c r="B13" s="7"/>
      <c r="C13" s="199" t="s">
        <v>140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</row>
    <row r="14" spans="1:16" ht="27.75" customHeight="1" thickBot="1">
      <c r="A14" s="7"/>
      <c r="B14" s="7"/>
      <c r="C14" s="201" t="s">
        <v>107</v>
      </c>
      <c r="D14" s="202">
        <v>0</v>
      </c>
      <c r="E14" s="202">
        <v>0</v>
      </c>
      <c r="F14" s="202">
        <v>0</v>
      </c>
      <c r="G14" s="202">
        <v>0</v>
      </c>
      <c r="H14" s="202">
        <v>8018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1255</v>
      </c>
      <c r="P14" s="125">
        <v>0</v>
      </c>
    </row>
    <row r="15" spans="1:17" ht="18.75" customHeight="1" thickBot="1">
      <c r="A15" s="7"/>
      <c r="B15" s="7"/>
      <c r="C15" s="192" t="s">
        <v>40</v>
      </c>
      <c r="D15" s="74">
        <f>SUM(D7:D14)</f>
        <v>6381</v>
      </c>
      <c r="E15" s="74">
        <f aca="true" t="shared" si="1" ref="E15:O15">SUM(E7:E14)</f>
        <v>6381</v>
      </c>
      <c r="F15" s="74">
        <f t="shared" si="1"/>
        <v>13058</v>
      </c>
      <c r="G15" s="74">
        <f t="shared" si="1"/>
        <v>13830</v>
      </c>
      <c r="H15" s="74">
        <f t="shared" si="1"/>
        <v>19521</v>
      </c>
      <c r="I15" s="74">
        <f t="shared" si="1"/>
        <v>9562</v>
      </c>
      <c r="J15" s="74">
        <f t="shared" si="1"/>
        <v>6969</v>
      </c>
      <c r="K15" s="74">
        <f t="shared" si="1"/>
        <v>7503</v>
      </c>
      <c r="L15" s="74">
        <f t="shared" si="1"/>
        <v>12977</v>
      </c>
      <c r="M15" s="74">
        <f t="shared" si="1"/>
        <v>13628</v>
      </c>
      <c r="N15" s="74">
        <f t="shared" si="1"/>
        <v>13937</v>
      </c>
      <c r="O15" s="74">
        <f t="shared" si="1"/>
        <v>42009</v>
      </c>
      <c r="P15" s="74">
        <f>SUM(D15:O15)</f>
        <v>165756</v>
      </c>
      <c r="Q15" s="428"/>
    </row>
    <row r="16" spans="1:16" ht="18.75" customHeight="1">
      <c r="A16" s="7"/>
      <c r="B16" s="7"/>
      <c r="C16" s="219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ht="18.75" customHeight="1">
      <c r="A17" s="7"/>
      <c r="B17" s="7"/>
      <c r="C17" s="219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spans="1:16" ht="18.75" customHeight="1">
      <c r="A18" s="7"/>
      <c r="B18" s="7"/>
      <c r="C18" s="219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spans="1:16" ht="18.75" customHeight="1">
      <c r="A19" s="7"/>
      <c r="B19" s="7"/>
      <c r="C19" s="2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18.75" customHeight="1">
      <c r="A20" s="7"/>
      <c r="B20" s="7"/>
      <c r="C20" s="219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ht="18.75" customHeight="1">
      <c r="A21" s="7"/>
      <c r="B21" s="7"/>
      <c r="C21" s="219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16" ht="18.75" customHeight="1">
      <c r="A22" s="7"/>
      <c r="B22" s="7"/>
      <c r="C22" s="219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ht="18.75" customHeight="1">
      <c r="A23" s="7"/>
      <c r="B23" s="7"/>
      <c r="C23" s="547" t="s">
        <v>369</v>
      </c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</row>
    <row r="24" spans="1:16" ht="18.75" customHeight="1" thickBot="1">
      <c r="A24" s="7"/>
      <c r="B24" s="7"/>
      <c r="C24" s="548" t="s">
        <v>25</v>
      </c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</row>
    <row r="25" spans="1:16" ht="18.75" customHeight="1" thickBot="1">
      <c r="A25" s="7"/>
      <c r="B25" s="7"/>
      <c r="C25" s="116"/>
      <c r="D25" s="117"/>
      <c r="E25" s="117"/>
      <c r="F25" s="118"/>
      <c r="G25" s="118"/>
      <c r="H25" s="118"/>
      <c r="I25" s="118"/>
      <c r="J25" s="119"/>
      <c r="K25" s="119"/>
      <c r="L25" s="119"/>
      <c r="M25" s="119"/>
      <c r="N25" s="119"/>
      <c r="O25" s="120"/>
      <c r="P25" s="121" t="s">
        <v>26</v>
      </c>
    </row>
    <row r="26" spans="1:16" ht="18.75" customHeight="1" thickBot="1" thickTop="1">
      <c r="A26" s="7"/>
      <c r="B26" s="7"/>
      <c r="C26" s="122" t="s">
        <v>23</v>
      </c>
      <c r="D26" s="68" t="s">
        <v>27</v>
      </c>
      <c r="E26" s="68" t="s">
        <v>28</v>
      </c>
      <c r="F26" s="68" t="s">
        <v>29</v>
      </c>
      <c r="G26" s="68" t="s">
        <v>30</v>
      </c>
      <c r="H26" s="68" t="s">
        <v>31</v>
      </c>
      <c r="I26" s="68" t="s">
        <v>32</v>
      </c>
      <c r="J26" s="68" t="s">
        <v>33</v>
      </c>
      <c r="K26" s="68" t="s">
        <v>34</v>
      </c>
      <c r="L26" s="68" t="s">
        <v>35</v>
      </c>
      <c r="M26" s="69" t="s">
        <v>36</v>
      </c>
      <c r="N26" s="68" t="s">
        <v>37</v>
      </c>
      <c r="O26" s="70" t="s">
        <v>38</v>
      </c>
      <c r="P26" s="123" t="s">
        <v>39</v>
      </c>
    </row>
    <row r="27" spans="1:16" ht="18.75" customHeight="1" thickBot="1" thickTop="1">
      <c r="A27" s="7"/>
      <c r="B27" s="7"/>
      <c r="C27" s="124" t="s">
        <v>20</v>
      </c>
      <c r="D27" s="72"/>
      <c r="E27" s="200"/>
      <c r="F27" s="72"/>
      <c r="G27" s="72"/>
      <c r="H27" s="72"/>
      <c r="I27" s="72"/>
      <c r="J27" s="72"/>
      <c r="K27" s="72"/>
      <c r="L27" s="72"/>
      <c r="M27" s="72"/>
      <c r="N27" s="72"/>
      <c r="O27" s="75"/>
      <c r="P27" s="126"/>
    </row>
    <row r="28" spans="1:16" ht="18.75" customHeight="1" thickBot="1">
      <c r="A28" s="7"/>
      <c r="B28" s="7"/>
      <c r="C28" s="11" t="s">
        <v>15</v>
      </c>
      <c r="D28" s="519">
        <v>1800</v>
      </c>
      <c r="E28" s="520">
        <v>1800</v>
      </c>
      <c r="F28" s="72">
        <v>1799</v>
      </c>
      <c r="G28" s="72">
        <v>8377</v>
      </c>
      <c r="H28" s="72">
        <v>4161</v>
      </c>
      <c r="I28" s="72">
        <v>4321</v>
      </c>
      <c r="J28" s="72">
        <v>4237</v>
      </c>
      <c r="K28" s="72">
        <v>4189</v>
      </c>
      <c r="L28" s="72">
        <v>4197</v>
      </c>
      <c r="M28" s="72">
        <v>4179</v>
      </c>
      <c r="N28" s="72">
        <v>1174</v>
      </c>
      <c r="O28" s="72">
        <v>7860</v>
      </c>
      <c r="P28" s="72">
        <f>SUM(D28:O28)</f>
        <v>48094</v>
      </c>
    </row>
    <row r="29" spans="1:16" ht="53.25" customHeight="1" thickBot="1">
      <c r="A29" s="7"/>
      <c r="B29" s="7"/>
      <c r="C29" s="195" t="s">
        <v>109</v>
      </c>
      <c r="D29" s="72">
        <v>601</v>
      </c>
      <c r="E29" s="72">
        <v>601</v>
      </c>
      <c r="F29" s="72">
        <v>602</v>
      </c>
      <c r="G29" s="72">
        <v>423</v>
      </c>
      <c r="H29" s="72">
        <v>652</v>
      </c>
      <c r="I29" s="72">
        <v>720</v>
      </c>
      <c r="J29" s="72">
        <v>690</v>
      </c>
      <c r="K29" s="72">
        <v>409</v>
      </c>
      <c r="L29" s="72">
        <v>693</v>
      </c>
      <c r="M29" s="72">
        <v>703</v>
      </c>
      <c r="N29" s="72">
        <v>688</v>
      </c>
      <c r="O29" s="72">
        <v>780</v>
      </c>
      <c r="P29" s="72">
        <f aca="true" t="shared" si="2" ref="P29:P34">SUM(D29:O29)</f>
        <v>7562</v>
      </c>
    </row>
    <row r="30" spans="1:16" ht="18.75" customHeight="1" thickBot="1">
      <c r="A30" s="7"/>
      <c r="B30" s="7"/>
      <c r="C30" s="195" t="s">
        <v>17</v>
      </c>
      <c r="D30" s="72">
        <v>2657</v>
      </c>
      <c r="E30" s="72">
        <v>2657</v>
      </c>
      <c r="F30" s="72">
        <v>2057</v>
      </c>
      <c r="G30" s="72">
        <v>6973</v>
      </c>
      <c r="H30" s="72">
        <v>3087</v>
      </c>
      <c r="I30" s="72">
        <v>3802</v>
      </c>
      <c r="J30" s="72">
        <v>3401</v>
      </c>
      <c r="K30" s="72">
        <v>3210</v>
      </c>
      <c r="L30" s="72">
        <v>5902</v>
      </c>
      <c r="M30" s="72">
        <v>2795</v>
      </c>
      <c r="N30" s="72">
        <v>2396</v>
      </c>
      <c r="O30" s="72">
        <v>5449</v>
      </c>
      <c r="P30" s="72">
        <f>SUM(D30:O30)</f>
        <v>44386</v>
      </c>
    </row>
    <row r="31" spans="1:16" ht="36.75" customHeight="1" thickBot="1">
      <c r="A31" s="7"/>
      <c r="B31" s="7"/>
      <c r="C31" s="195" t="s">
        <v>47</v>
      </c>
      <c r="D31" s="72">
        <v>770</v>
      </c>
      <c r="E31" s="72">
        <v>770</v>
      </c>
      <c r="F31" s="72">
        <v>470</v>
      </c>
      <c r="G31" s="72">
        <v>-297</v>
      </c>
      <c r="H31" s="72">
        <v>122</v>
      </c>
      <c r="I31" s="72">
        <v>210</v>
      </c>
      <c r="J31" s="72">
        <v>20</v>
      </c>
      <c r="K31" s="72">
        <v>112</v>
      </c>
      <c r="L31" s="72">
        <v>87</v>
      </c>
      <c r="M31" s="72">
        <v>77</v>
      </c>
      <c r="N31" s="72">
        <v>89</v>
      </c>
      <c r="O31" s="72">
        <v>713</v>
      </c>
      <c r="P31" s="72">
        <f t="shared" si="2"/>
        <v>3143</v>
      </c>
    </row>
    <row r="32" spans="1:16" ht="18.75" customHeight="1" thickBot="1">
      <c r="A32" s="7"/>
      <c r="B32" s="7"/>
      <c r="C32" s="195" t="s">
        <v>138</v>
      </c>
      <c r="D32" s="72">
        <v>331</v>
      </c>
      <c r="E32" s="72">
        <v>331</v>
      </c>
      <c r="F32" s="72">
        <v>330</v>
      </c>
      <c r="G32" s="72">
        <v>-373</v>
      </c>
      <c r="H32" s="72">
        <v>176</v>
      </c>
      <c r="I32" s="72">
        <v>71</v>
      </c>
      <c r="J32" s="72">
        <v>3</v>
      </c>
      <c r="K32" s="72">
        <v>0</v>
      </c>
      <c r="L32" s="72">
        <v>60</v>
      </c>
      <c r="M32" s="72">
        <v>0</v>
      </c>
      <c r="N32" s="72">
        <v>0</v>
      </c>
      <c r="O32" s="72">
        <v>6097</v>
      </c>
      <c r="P32" s="72">
        <f t="shared" si="2"/>
        <v>7026</v>
      </c>
    </row>
    <row r="33" spans="1:16" ht="18.75" customHeight="1" thickBot="1">
      <c r="A33" s="7"/>
      <c r="B33" s="7"/>
      <c r="C33" s="195" t="s">
        <v>54</v>
      </c>
      <c r="D33" s="72">
        <v>0</v>
      </c>
      <c r="E33" s="72">
        <v>0</v>
      </c>
      <c r="F33" s="72">
        <v>39</v>
      </c>
      <c r="G33" s="72">
        <v>169</v>
      </c>
      <c r="H33" s="72">
        <v>339</v>
      </c>
      <c r="I33" s="72">
        <v>4</v>
      </c>
      <c r="J33" s="72">
        <v>0</v>
      </c>
      <c r="K33" s="72">
        <v>245</v>
      </c>
      <c r="L33" s="72">
        <v>445</v>
      </c>
      <c r="M33" s="72">
        <v>4</v>
      </c>
      <c r="N33" s="72">
        <v>0</v>
      </c>
      <c r="O33" s="72">
        <v>25660</v>
      </c>
      <c r="P33" s="72">
        <f t="shared" si="2"/>
        <v>26905</v>
      </c>
    </row>
    <row r="34" spans="1:16" ht="18.75" customHeight="1" thickBot="1">
      <c r="A34" s="7"/>
      <c r="B34" s="7"/>
      <c r="C34" s="195" t="s">
        <v>111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/>
      <c r="L34" s="72"/>
      <c r="M34" s="72"/>
      <c r="N34" s="72"/>
      <c r="O34" s="315">
        <v>13000</v>
      </c>
      <c r="P34" s="72">
        <f t="shared" si="2"/>
        <v>13000</v>
      </c>
    </row>
    <row r="35" spans="1:16" ht="28.5" customHeight="1">
      <c r="A35" s="7"/>
      <c r="B35" s="7"/>
      <c r="C35" s="196" t="s">
        <v>112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</row>
    <row r="36" spans="1:16" ht="18.75" customHeight="1">
      <c r="A36" s="7"/>
      <c r="B36" s="7"/>
      <c r="C36" s="197" t="s">
        <v>113</v>
      </c>
      <c r="D36" s="194">
        <v>748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>
        <f>SUM(D36:O36)</f>
        <v>748</v>
      </c>
    </row>
    <row r="37" spans="1:17" ht="18.75" customHeight="1">
      <c r="A37" s="7"/>
      <c r="B37" s="7"/>
      <c r="C37" s="198" t="s">
        <v>72</v>
      </c>
      <c r="D37" s="194">
        <f>SUM(D28:D36)</f>
        <v>6907</v>
      </c>
      <c r="E37" s="194">
        <f aca="true" t="shared" si="3" ref="E37:O37">SUM(E28:E36)</f>
        <v>6159</v>
      </c>
      <c r="F37" s="194">
        <f t="shared" si="3"/>
        <v>5297</v>
      </c>
      <c r="G37" s="194">
        <f t="shared" si="3"/>
        <v>15272</v>
      </c>
      <c r="H37" s="194">
        <f t="shared" si="3"/>
        <v>8537</v>
      </c>
      <c r="I37" s="194">
        <f t="shared" si="3"/>
        <v>9128</v>
      </c>
      <c r="J37" s="194">
        <f t="shared" si="3"/>
        <v>8351</v>
      </c>
      <c r="K37" s="194">
        <f t="shared" si="3"/>
        <v>8165</v>
      </c>
      <c r="L37" s="194">
        <f t="shared" si="3"/>
        <v>11384</v>
      </c>
      <c r="M37" s="194">
        <f t="shared" si="3"/>
        <v>7758</v>
      </c>
      <c r="N37" s="194">
        <f t="shared" si="3"/>
        <v>4347</v>
      </c>
      <c r="O37" s="194">
        <f t="shared" si="3"/>
        <v>59559</v>
      </c>
      <c r="P37" s="194">
        <f>SUM(P28:P36)</f>
        <v>150864</v>
      </c>
      <c r="Q37" s="427"/>
    </row>
    <row r="38" spans="1:16" ht="18.75" customHeight="1">
      <c r="A38" s="7"/>
      <c r="B38" s="7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</row>
    <row r="39" spans="1:16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</sheetData>
  <sheetProtection/>
  <mergeCells count="4">
    <mergeCell ref="C2:P2"/>
    <mergeCell ref="C3:P3"/>
    <mergeCell ref="C23:P23"/>
    <mergeCell ref="C24:P24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="75" zoomScaleNormal="75" zoomScalePageLayoutView="0" workbookViewId="0" topLeftCell="A1">
      <selection activeCell="A4" sqref="A4:G4"/>
    </sheetView>
  </sheetViews>
  <sheetFormatPr defaultColWidth="9.140625" defaultRowHeight="12.75"/>
  <cols>
    <col min="1" max="1" width="38.57421875" style="0" customWidth="1"/>
    <col min="2" max="2" width="10.00390625" style="0" bestFit="1" customWidth="1"/>
    <col min="3" max="3" width="12.140625" style="0" bestFit="1" customWidth="1"/>
    <col min="6" max="6" width="38.28125" style="0" customWidth="1"/>
    <col min="7" max="7" width="12.7109375" style="0" bestFit="1" customWidth="1"/>
  </cols>
  <sheetData>
    <row r="2" spans="1:7" ht="12.75" customHeight="1">
      <c r="A2" s="551" t="s">
        <v>357</v>
      </c>
      <c r="B2" s="551"/>
      <c r="C2" s="551"/>
      <c r="D2" s="551"/>
      <c r="E2" s="551"/>
      <c r="F2" s="551"/>
      <c r="G2" s="551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5.75" customHeight="1">
      <c r="A4" s="548" t="s">
        <v>150</v>
      </c>
      <c r="B4" s="548"/>
      <c r="C4" s="548"/>
      <c r="D4" s="548"/>
      <c r="E4" s="548"/>
      <c r="F4" s="548"/>
      <c r="G4" s="548"/>
    </row>
    <row r="5" spans="1:7" ht="15" thickBot="1">
      <c r="A5" s="549" t="s">
        <v>44</v>
      </c>
      <c r="B5" s="549"/>
      <c r="C5" s="549"/>
      <c r="D5" s="549"/>
      <c r="E5" s="549"/>
      <c r="F5" s="549"/>
      <c r="G5" s="549"/>
    </row>
    <row r="6" spans="1:7" ht="15.75" thickBot="1">
      <c r="A6" s="13" t="s">
        <v>1</v>
      </c>
      <c r="B6" s="14"/>
      <c r="C6" s="15"/>
      <c r="D6" s="14"/>
      <c r="E6" s="16"/>
      <c r="F6" s="320" t="s">
        <v>20</v>
      </c>
      <c r="G6" s="327"/>
    </row>
    <row r="7" spans="1:7" ht="15.75" thickBot="1">
      <c r="A7" s="17">
        <v>2015</v>
      </c>
      <c r="B7" s="18"/>
      <c r="C7" s="19"/>
      <c r="D7" s="18"/>
      <c r="E7" s="20"/>
      <c r="F7" s="321">
        <v>2015</v>
      </c>
      <c r="G7" s="328"/>
    </row>
    <row r="8" spans="1:7" ht="15.75" thickBot="1">
      <c r="A8" s="222"/>
      <c r="B8" s="132"/>
      <c r="C8" s="82"/>
      <c r="D8" s="23"/>
      <c r="E8" s="24"/>
      <c r="F8" s="322"/>
      <c r="G8" s="329"/>
    </row>
    <row r="9" spans="1:7" ht="30.75" thickBot="1">
      <c r="A9" s="90" t="s">
        <v>96</v>
      </c>
      <c r="B9" s="132">
        <v>89714</v>
      </c>
      <c r="C9" s="91"/>
      <c r="D9" s="25"/>
      <c r="E9" s="26"/>
      <c r="F9" s="323" t="s">
        <v>15</v>
      </c>
      <c r="G9" s="330">
        <v>48094</v>
      </c>
    </row>
    <row r="10" spans="1:7" ht="30.75" thickBot="1">
      <c r="A10" s="90" t="s">
        <v>114</v>
      </c>
      <c r="B10" s="132">
        <v>22984</v>
      </c>
      <c r="C10" s="91"/>
      <c r="D10" s="25"/>
      <c r="E10" s="26"/>
      <c r="F10" s="323" t="s">
        <v>109</v>
      </c>
      <c r="G10" s="330">
        <v>7562</v>
      </c>
    </row>
    <row r="11" spans="1:7" ht="15.75" thickBot="1">
      <c r="A11" s="90" t="s">
        <v>97</v>
      </c>
      <c r="B11" s="203">
        <v>24800</v>
      </c>
      <c r="C11" s="28"/>
      <c r="D11" s="25"/>
      <c r="E11" s="26"/>
      <c r="F11" s="322" t="s">
        <v>17</v>
      </c>
      <c r="G11" s="330">
        <v>44386</v>
      </c>
    </row>
    <row r="12" spans="1:7" ht="15.75" thickBot="1">
      <c r="A12" s="90" t="s">
        <v>11</v>
      </c>
      <c r="B12" s="132">
        <v>18768</v>
      </c>
      <c r="C12" s="22"/>
      <c r="D12" s="23"/>
      <c r="E12" s="24"/>
      <c r="F12" s="323" t="s">
        <v>47</v>
      </c>
      <c r="G12" s="329">
        <v>3143</v>
      </c>
    </row>
    <row r="13" spans="1:7" ht="15.75" thickBot="1">
      <c r="A13" s="90" t="s">
        <v>105</v>
      </c>
      <c r="B13" s="132">
        <v>49</v>
      </c>
      <c r="C13" s="22"/>
      <c r="D13" s="23"/>
      <c r="E13" s="24"/>
      <c r="F13" s="323" t="s">
        <v>110</v>
      </c>
      <c r="G13" s="329">
        <v>7026</v>
      </c>
    </row>
    <row r="14" spans="1:7" ht="15.75" thickBot="1">
      <c r="A14" s="90" t="s">
        <v>115</v>
      </c>
      <c r="B14" s="132">
        <v>0</v>
      </c>
      <c r="C14" s="22"/>
      <c r="D14" s="25"/>
      <c r="E14" s="26"/>
      <c r="F14" s="322" t="s">
        <v>54</v>
      </c>
      <c r="G14" s="331">
        <v>26905</v>
      </c>
    </row>
    <row r="15" spans="1:7" ht="15.75" thickBot="1">
      <c r="A15" s="90" t="s">
        <v>106</v>
      </c>
      <c r="B15" s="132">
        <v>168</v>
      </c>
      <c r="C15" s="22"/>
      <c r="D15" s="25"/>
      <c r="E15" s="26"/>
      <c r="F15" s="322" t="s">
        <v>111</v>
      </c>
      <c r="G15" s="331">
        <v>13000</v>
      </c>
    </row>
    <row r="16" spans="1:7" ht="15.75" thickBot="1">
      <c r="A16" s="90" t="s">
        <v>176</v>
      </c>
      <c r="B16" s="132">
        <v>9273</v>
      </c>
      <c r="C16" s="82"/>
      <c r="D16" s="25"/>
      <c r="E16" s="26"/>
      <c r="F16" s="323" t="s">
        <v>112</v>
      </c>
      <c r="G16" s="332">
        <v>0</v>
      </c>
    </row>
    <row r="17" spans="1:7" ht="15.75" thickBot="1">
      <c r="A17" s="90"/>
      <c r="B17" s="132"/>
      <c r="C17" s="22"/>
      <c r="D17" s="25"/>
      <c r="E17" s="26"/>
      <c r="F17" s="322" t="s">
        <v>113</v>
      </c>
      <c r="G17" s="332">
        <v>748</v>
      </c>
    </row>
    <row r="18" spans="1:7" ht="15.75" thickBot="1">
      <c r="A18" s="90"/>
      <c r="B18" s="107"/>
      <c r="C18" s="91"/>
      <c r="D18" s="23"/>
      <c r="E18" s="24"/>
      <c r="F18" s="322"/>
      <c r="G18" s="331"/>
    </row>
    <row r="19" spans="1:7" ht="15.75" thickBot="1">
      <c r="A19" s="99"/>
      <c r="B19" s="108"/>
      <c r="C19" s="28"/>
      <c r="D19" s="95"/>
      <c r="E19" s="24"/>
      <c r="F19" s="322"/>
      <c r="G19" s="331"/>
    </row>
    <row r="20" spans="1:7" ht="15.75" thickBot="1">
      <c r="A20" s="99"/>
      <c r="B20" s="108"/>
      <c r="C20" s="28"/>
      <c r="D20" s="95"/>
      <c r="E20" s="24"/>
      <c r="F20" s="322"/>
      <c r="G20" s="331"/>
    </row>
    <row r="21" spans="1:7" ht="15.75" thickBot="1">
      <c r="A21" s="99"/>
      <c r="B21" s="110"/>
      <c r="C21" s="28"/>
      <c r="D21" s="94"/>
      <c r="E21" s="26"/>
      <c r="F21" s="322"/>
      <c r="G21" s="331"/>
    </row>
    <row r="22" spans="1:7" ht="15.75" thickBot="1">
      <c r="A22" s="90"/>
      <c r="B22" s="132"/>
      <c r="C22" s="22"/>
      <c r="D22" s="94"/>
      <c r="E22" s="26"/>
      <c r="F22" s="322"/>
      <c r="G22" s="331"/>
    </row>
    <row r="23" spans="1:7" ht="15.75" thickBot="1">
      <c r="A23" s="90"/>
      <c r="B23" s="109"/>
      <c r="C23" s="28"/>
      <c r="D23" s="23"/>
      <c r="E23" s="97"/>
      <c r="F23" s="323"/>
      <c r="G23" s="333"/>
    </row>
    <row r="24" spans="1:7" ht="15.75" thickBot="1">
      <c r="A24" s="99"/>
      <c r="B24" s="109"/>
      <c r="C24" s="28"/>
      <c r="D24" s="23"/>
      <c r="E24" s="97"/>
      <c r="F24" s="323"/>
      <c r="G24" s="333"/>
    </row>
    <row r="25" spans="1:7" ht="15.75" thickBot="1">
      <c r="A25" s="187"/>
      <c r="B25" s="132"/>
      <c r="C25" s="82"/>
      <c r="D25" s="23"/>
      <c r="E25" s="24"/>
      <c r="F25" s="322"/>
      <c r="G25" s="331"/>
    </row>
    <row r="26" spans="1:7" ht="15.75" thickBot="1">
      <c r="A26" s="100"/>
      <c r="B26" s="107"/>
      <c r="C26" s="29"/>
      <c r="D26" s="23"/>
      <c r="E26" s="80"/>
      <c r="F26" s="324"/>
      <c r="G26" s="334"/>
    </row>
    <row r="27" spans="1:7" ht="15.75" thickBot="1">
      <c r="A27" s="100"/>
      <c r="B27" s="107"/>
      <c r="C27" s="29"/>
      <c r="D27" s="25"/>
      <c r="E27" s="79"/>
      <c r="F27" s="325"/>
      <c r="G27" s="98"/>
    </row>
    <row r="28" spans="1:7" ht="15.75" thickBot="1">
      <c r="A28" s="101"/>
      <c r="B28" s="111"/>
      <c r="C28" s="30"/>
      <c r="D28" s="23"/>
      <c r="E28" s="80"/>
      <c r="F28" s="325"/>
      <c r="G28" s="98"/>
    </row>
    <row r="29" spans="1:7" ht="16.5" thickBot="1" thickTop="1">
      <c r="A29" s="90" t="s">
        <v>48</v>
      </c>
      <c r="B29" s="112">
        <f>SUM(B9:B28)</f>
        <v>165756</v>
      </c>
      <c r="C29" s="91"/>
      <c r="D29" s="21"/>
      <c r="E29" s="80"/>
      <c r="F29" s="326" t="s">
        <v>69</v>
      </c>
      <c r="G29" s="331">
        <f>SUM(G8:G28)</f>
        <v>150864</v>
      </c>
    </row>
    <row r="30" spans="1:7" ht="15">
      <c r="A30" s="31"/>
      <c r="B30" s="32"/>
      <c r="C30" s="33"/>
      <c r="D30" s="32"/>
      <c r="E30" s="34"/>
      <c r="F30" s="31"/>
      <c r="G30" s="32"/>
    </row>
    <row r="31" spans="1:7" ht="15.75" customHeight="1" thickBot="1">
      <c r="A31" s="549" t="s">
        <v>50</v>
      </c>
      <c r="B31" s="549"/>
      <c r="C31" s="549"/>
      <c r="D31" s="549"/>
      <c r="E31" s="549"/>
      <c r="F31" s="549"/>
      <c r="G31" s="549"/>
    </row>
    <row r="32" spans="1:7" ht="15" customHeight="1" thickBot="1">
      <c r="A32" s="35" t="s">
        <v>55</v>
      </c>
      <c r="B32" s="36"/>
      <c r="C32" s="37"/>
      <c r="D32" s="38"/>
      <c r="E32" s="39"/>
      <c r="F32" s="39" t="s">
        <v>52</v>
      </c>
      <c r="G32" s="36"/>
    </row>
    <row r="33" spans="1:7" s="5" customFormat="1" ht="15.75" thickBot="1">
      <c r="A33" s="40">
        <v>2015</v>
      </c>
      <c r="B33" s="41"/>
      <c r="C33" s="42"/>
      <c r="D33" s="43"/>
      <c r="E33" s="44"/>
      <c r="F33" s="44">
        <v>2015</v>
      </c>
      <c r="G33" s="41"/>
    </row>
    <row r="34" spans="1:7" s="5" customFormat="1" ht="15.75" thickBot="1">
      <c r="A34" s="220"/>
      <c r="B34" s="46"/>
      <c r="C34" s="133"/>
      <c r="D34" s="10"/>
      <c r="E34" s="10"/>
      <c r="F34" s="27" t="s">
        <v>15</v>
      </c>
      <c r="G34" s="46">
        <v>48094</v>
      </c>
    </row>
    <row r="35" spans="1:7" s="5" customFormat="1" ht="30.75" thickBot="1">
      <c r="A35" s="90" t="s">
        <v>96</v>
      </c>
      <c r="B35" s="46">
        <v>89714</v>
      </c>
      <c r="C35" s="133"/>
      <c r="D35" s="10"/>
      <c r="E35" s="10"/>
      <c r="F35" s="27" t="s">
        <v>109</v>
      </c>
      <c r="G35" s="46">
        <v>7562</v>
      </c>
    </row>
    <row r="36" spans="1:7" s="5" customFormat="1" ht="15.75" thickBot="1">
      <c r="A36" s="90" t="s">
        <v>97</v>
      </c>
      <c r="B36" s="46">
        <v>16621</v>
      </c>
      <c r="C36" s="133"/>
      <c r="D36" s="10"/>
      <c r="E36" s="10"/>
      <c r="F36" s="102" t="s">
        <v>17</v>
      </c>
      <c r="G36" s="46">
        <v>44386</v>
      </c>
    </row>
    <row r="37" spans="1:7" s="5" customFormat="1" ht="15.75" thickBot="1">
      <c r="A37" s="90" t="s">
        <v>11</v>
      </c>
      <c r="B37" s="46">
        <v>18768</v>
      </c>
      <c r="C37" s="133"/>
      <c r="D37" s="10"/>
      <c r="E37" s="10"/>
      <c r="F37" s="27" t="s">
        <v>47</v>
      </c>
      <c r="G37" s="46">
        <v>3143</v>
      </c>
    </row>
    <row r="38" spans="1:7" s="5" customFormat="1" ht="15.75" thickBot="1">
      <c r="A38" s="90" t="s">
        <v>115</v>
      </c>
      <c r="B38" s="46">
        <v>0</v>
      </c>
      <c r="C38" s="133"/>
      <c r="D38" s="10"/>
      <c r="E38" s="10"/>
      <c r="F38" s="27" t="s">
        <v>119</v>
      </c>
      <c r="G38" s="46">
        <v>7026</v>
      </c>
    </row>
    <row r="39" spans="1:7" s="5" customFormat="1" ht="15.75" thickBot="1">
      <c r="A39" s="90" t="s">
        <v>137</v>
      </c>
      <c r="B39" s="46">
        <v>0</v>
      </c>
      <c r="C39" s="133"/>
      <c r="D39" s="10"/>
      <c r="E39" s="10"/>
      <c r="F39" s="102" t="s">
        <v>113</v>
      </c>
      <c r="G39" s="46">
        <v>748</v>
      </c>
    </row>
    <row r="40" spans="1:7" s="5" customFormat="1" ht="15.75" thickBot="1">
      <c r="A40" s="45"/>
      <c r="B40" s="46"/>
      <c r="C40" s="133"/>
      <c r="D40" s="10"/>
      <c r="E40" s="10"/>
      <c r="F40" s="48"/>
      <c r="G40" s="46"/>
    </row>
    <row r="41" spans="1:7" s="5" customFormat="1" ht="15.75" thickBot="1">
      <c r="A41" s="221"/>
      <c r="B41" s="49"/>
      <c r="C41" s="134"/>
      <c r="D41" s="50"/>
      <c r="E41" s="50"/>
      <c r="F41" s="51"/>
      <c r="G41" s="51"/>
    </row>
    <row r="42" spans="1:7" s="5" customFormat="1" ht="15.75" thickBot="1" thickTop="1">
      <c r="A42" s="52" t="s">
        <v>48</v>
      </c>
      <c r="B42" s="135">
        <f>B35+B36+B37+B38+B39</f>
        <v>125103</v>
      </c>
      <c r="C42" s="135"/>
      <c r="D42" s="53"/>
      <c r="E42" s="53"/>
      <c r="F42" s="54" t="s">
        <v>49</v>
      </c>
      <c r="G42" s="135">
        <f>G34+G35+G36+G37+G38+G39</f>
        <v>110959</v>
      </c>
    </row>
    <row r="43" spans="1:7" s="5" customFormat="1" ht="14.25">
      <c r="A43" s="77"/>
      <c r="B43" s="77"/>
      <c r="C43" s="77"/>
      <c r="D43" s="77"/>
      <c r="E43" s="77"/>
      <c r="F43" s="77"/>
      <c r="G43" s="77"/>
    </row>
    <row r="44" spans="1:7" ht="29.25" customHeight="1" thickBot="1">
      <c r="A44" s="550" t="s">
        <v>53</v>
      </c>
      <c r="B44" s="550"/>
      <c r="C44" s="550"/>
      <c r="D44" s="550"/>
      <c r="E44" s="550"/>
      <c r="F44" s="550"/>
      <c r="G44" s="550"/>
    </row>
    <row r="45" spans="1:7" ht="15" customHeight="1" thickBot="1">
      <c r="A45" s="35" t="s">
        <v>51</v>
      </c>
      <c r="B45" s="36"/>
      <c r="C45" s="37"/>
      <c r="D45" s="39"/>
      <c r="E45" s="39"/>
      <c r="F45" s="39" t="s">
        <v>52</v>
      </c>
      <c r="G45" s="36"/>
    </row>
    <row r="46" spans="1:7" ht="15.75" thickBot="1">
      <c r="A46" s="40">
        <v>2015</v>
      </c>
      <c r="B46" s="41"/>
      <c r="C46" s="42" t="s">
        <v>174</v>
      </c>
      <c r="D46" s="44"/>
      <c r="E46" s="44"/>
      <c r="F46" s="44">
        <v>2015</v>
      </c>
      <c r="G46" s="41"/>
    </row>
    <row r="47" spans="1:7" ht="30.75" thickBot="1">
      <c r="A47" s="90" t="s">
        <v>114</v>
      </c>
      <c r="B47" s="55">
        <v>22984</v>
      </c>
      <c r="C47" s="56"/>
      <c r="D47" s="57"/>
      <c r="E47" s="57"/>
      <c r="F47" s="102" t="s">
        <v>54</v>
      </c>
      <c r="G47" s="55">
        <v>26905</v>
      </c>
    </row>
    <row r="48" spans="1:7" ht="15.75" thickBot="1">
      <c r="A48" s="90" t="s">
        <v>105</v>
      </c>
      <c r="B48" s="141">
        <v>49</v>
      </c>
      <c r="C48" s="47"/>
      <c r="D48" s="96"/>
      <c r="E48" s="10"/>
      <c r="F48" s="102" t="s">
        <v>111</v>
      </c>
      <c r="G48" s="141">
        <v>13000</v>
      </c>
    </row>
    <row r="49" spans="1:7" ht="15.75" thickBot="1">
      <c r="A49" s="90" t="s">
        <v>106</v>
      </c>
      <c r="B49" s="141"/>
      <c r="C49" s="83"/>
      <c r="D49" s="59"/>
      <c r="E49" s="59"/>
      <c r="F49" s="27" t="s">
        <v>112</v>
      </c>
      <c r="G49" s="92">
        <v>0</v>
      </c>
    </row>
    <row r="50" spans="1:7" ht="15.75" thickBot="1">
      <c r="A50" s="90" t="s">
        <v>175</v>
      </c>
      <c r="B50" s="46">
        <v>9273</v>
      </c>
      <c r="C50" s="47"/>
      <c r="D50" s="60"/>
      <c r="E50" s="59"/>
      <c r="F50" s="102" t="s">
        <v>113</v>
      </c>
      <c r="G50" s="92"/>
    </row>
    <row r="51" spans="1:7" ht="15.75" thickBot="1">
      <c r="A51" s="45" t="s">
        <v>237</v>
      </c>
      <c r="B51" s="46">
        <v>8347</v>
      </c>
      <c r="C51" s="103"/>
      <c r="D51" s="61" t="s">
        <v>149</v>
      </c>
      <c r="E51" s="10"/>
      <c r="F51" s="48"/>
      <c r="G51" s="58"/>
    </row>
    <row r="52" spans="1:7" ht="15.75" thickBot="1">
      <c r="A52" s="45"/>
      <c r="B52" s="46"/>
      <c r="C52" s="104"/>
      <c r="D52" s="58"/>
      <c r="E52" s="10"/>
      <c r="F52" s="48"/>
      <c r="G52" s="58"/>
    </row>
    <row r="53" spans="1:7" ht="15.75" thickBot="1">
      <c r="A53" s="45"/>
      <c r="B53" s="46"/>
      <c r="C53" s="103"/>
      <c r="D53" s="96"/>
      <c r="E53" s="10"/>
      <c r="F53" s="93"/>
      <c r="G53" s="46"/>
    </row>
    <row r="54" spans="1:7" ht="15.75" thickBot="1">
      <c r="A54" s="62"/>
      <c r="B54" s="51"/>
      <c r="C54" s="105"/>
      <c r="D54" s="63"/>
      <c r="E54" s="50"/>
      <c r="F54" s="51"/>
      <c r="G54" s="51"/>
    </row>
    <row r="55" spans="1:7" ht="15" thickBot="1">
      <c r="A55" s="64" t="s">
        <v>48</v>
      </c>
      <c r="B55" s="204">
        <f>B47+B48+B50+B51</f>
        <v>40653</v>
      </c>
      <c r="C55" s="106"/>
      <c r="D55" s="65"/>
      <c r="E55" s="9"/>
      <c r="F55" s="66" t="s">
        <v>49</v>
      </c>
      <c r="G55" s="205">
        <f>G47+G48+G49+G50</f>
        <v>39905</v>
      </c>
    </row>
    <row r="56" spans="1:7" ht="12.75">
      <c r="A56" s="67"/>
      <c r="B56" s="67"/>
      <c r="C56" s="67"/>
      <c r="D56" s="67"/>
      <c r="E56" s="67"/>
      <c r="F56" s="67"/>
      <c r="G56" s="67"/>
    </row>
  </sheetData>
  <sheetProtection/>
  <mergeCells count="5">
    <mergeCell ref="A31:G31"/>
    <mergeCell ref="A44:G44"/>
    <mergeCell ref="A2:G2"/>
    <mergeCell ref="A4:G4"/>
    <mergeCell ref="A5:G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U19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2.8515625" style="0" customWidth="1"/>
    <col min="2" max="2" width="4.140625" style="0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21.28125" style="0" customWidth="1"/>
    <col min="12" max="12" width="4.7109375" style="0" hidden="1" customWidth="1"/>
    <col min="13" max="13" width="13.7109375" style="0" customWidth="1"/>
    <col min="14" max="14" width="8.00390625" style="0" hidden="1" customWidth="1"/>
    <col min="15" max="16" width="8.28125" style="0" hidden="1" customWidth="1"/>
  </cols>
  <sheetData>
    <row r="1" spans="3:16" ht="12.75">
      <c r="C1" s="581" t="s">
        <v>358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</row>
    <row r="2" spans="3:16" ht="13.5" thickBot="1"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3:16" ht="12.75">
      <c r="C3" s="143"/>
      <c r="D3" s="615"/>
      <c r="E3" s="616"/>
      <c r="F3" s="616"/>
      <c r="G3" s="617"/>
      <c r="H3" s="615" t="s">
        <v>0</v>
      </c>
      <c r="I3" s="616"/>
      <c r="J3" s="617"/>
      <c r="K3" s="615" t="s">
        <v>20</v>
      </c>
      <c r="L3" s="617"/>
      <c r="M3" s="582" t="s">
        <v>345</v>
      </c>
      <c r="N3" s="582"/>
      <c r="O3" s="582"/>
      <c r="P3" s="582"/>
    </row>
    <row r="4" spans="3:16" ht="12.75">
      <c r="C4" s="144" t="s">
        <v>3</v>
      </c>
      <c r="D4" s="612"/>
      <c r="E4" s="613"/>
      <c r="F4" s="613"/>
      <c r="G4" s="614"/>
      <c r="H4" s="612"/>
      <c r="I4" s="613"/>
      <c r="J4" s="614"/>
      <c r="K4" s="612"/>
      <c r="L4" s="614"/>
      <c r="M4" s="145" t="s">
        <v>73</v>
      </c>
      <c r="N4" s="145"/>
      <c r="O4" s="145"/>
      <c r="P4" s="145"/>
    </row>
    <row r="5" spans="3:16" ht="12.75">
      <c r="C5" s="144" t="s">
        <v>8</v>
      </c>
      <c r="D5" s="612"/>
      <c r="E5" s="613"/>
      <c r="F5" s="613"/>
      <c r="G5" s="614"/>
      <c r="H5" s="612" t="s">
        <v>6</v>
      </c>
      <c r="I5" s="613"/>
      <c r="J5" s="614"/>
      <c r="K5" s="612" t="s">
        <v>7</v>
      </c>
      <c r="L5" s="614"/>
      <c r="M5" s="145"/>
      <c r="N5" s="145"/>
      <c r="O5" s="145"/>
      <c r="P5" s="145"/>
    </row>
    <row r="6" spans="3:16" ht="13.5" thickBot="1">
      <c r="C6" s="146"/>
      <c r="D6" s="621"/>
      <c r="E6" s="622"/>
      <c r="F6" s="622"/>
      <c r="G6" s="623"/>
      <c r="H6" s="621" t="s">
        <v>8</v>
      </c>
      <c r="I6" s="622"/>
      <c r="J6" s="623"/>
      <c r="K6" s="621"/>
      <c r="L6" s="623"/>
      <c r="M6" s="147" t="s">
        <v>9</v>
      </c>
      <c r="N6" s="147"/>
      <c r="O6" s="147"/>
      <c r="P6" s="147"/>
    </row>
    <row r="7" spans="3:16" ht="15" customHeight="1" thickTop="1">
      <c r="C7" s="609" t="s">
        <v>70</v>
      </c>
      <c r="D7" s="610"/>
      <c r="E7" s="610"/>
      <c r="F7" s="610"/>
      <c r="G7" s="610"/>
      <c r="H7" s="610"/>
      <c r="I7" s="610"/>
      <c r="J7" s="610"/>
      <c r="K7" s="610"/>
      <c r="L7" s="610"/>
      <c r="M7" s="148">
        <f>M9+M17+M25+M33+M39+M45+M53+M57+M61+M67+M76+M87+M93+M107+M112+M115+M120+M123+M129+M134+M137+M155+M159+M163+M172+M181+M190</f>
        <v>150864</v>
      </c>
      <c r="N7" s="148" t="e">
        <f>SUM(N15,#REF!,N23,#REF!,#REF!,N31,N42)</f>
        <v>#REF!</v>
      </c>
      <c r="O7" s="148" t="e">
        <f>SUM(O15,#REF!,O23,#REF!,#REF!,O31,O42)</f>
        <v>#REF!</v>
      </c>
      <c r="P7" s="148" t="e">
        <f>SUM(P15,#REF!,P23,#REF!,#REF!,P31,P42)</f>
        <v>#REF!</v>
      </c>
    </row>
    <row r="8" spans="3:16" ht="15" customHeight="1">
      <c r="C8" s="149"/>
      <c r="D8" s="588" t="s">
        <v>56</v>
      </c>
      <c r="E8" s="589"/>
      <c r="F8" s="589"/>
      <c r="G8" s="589"/>
      <c r="H8" s="589"/>
      <c r="I8" s="589"/>
      <c r="J8" s="589"/>
      <c r="K8" s="589"/>
      <c r="L8" s="589"/>
      <c r="M8" s="590"/>
      <c r="N8" s="150"/>
      <c r="O8" s="150"/>
      <c r="P8" s="150"/>
    </row>
    <row r="9" spans="3:16" ht="15" customHeight="1">
      <c r="C9" s="152"/>
      <c r="D9" s="591"/>
      <c r="E9" s="591"/>
      <c r="F9" s="591"/>
      <c r="G9" s="611" t="s">
        <v>110</v>
      </c>
      <c r="H9" s="611"/>
      <c r="I9" s="611"/>
      <c r="J9" s="611"/>
      <c r="K9" s="611"/>
      <c r="L9" s="611"/>
      <c r="M9" s="154">
        <v>6475</v>
      </c>
      <c r="N9" s="154" t="e">
        <f>SUM(N10:N13)</f>
        <v>#REF!</v>
      </c>
      <c r="O9" s="154" t="e">
        <f>SUM(O10:O13)</f>
        <v>#REF!</v>
      </c>
      <c r="P9" s="154" t="e">
        <f>SUM(P10:P13)</f>
        <v>#REF!</v>
      </c>
    </row>
    <row r="10" spans="3:18" ht="15" customHeight="1">
      <c r="C10" s="152"/>
      <c r="D10" s="591"/>
      <c r="E10" s="591"/>
      <c r="F10" s="591"/>
      <c r="G10" s="591"/>
      <c r="H10" s="591"/>
      <c r="I10" s="155"/>
      <c r="J10" s="578" t="s">
        <v>67</v>
      </c>
      <c r="K10" s="579"/>
      <c r="L10" s="595"/>
      <c r="M10" s="157"/>
      <c r="N10" s="157" t="e">
        <f>#REF!</f>
        <v>#REF!</v>
      </c>
      <c r="O10" s="157" t="e">
        <f>#REF!</f>
        <v>#REF!</v>
      </c>
      <c r="P10" s="157" t="e">
        <f>#REF!</f>
        <v>#REF!</v>
      </c>
      <c r="R10" s="76"/>
    </row>
    <row r="11" spans="3:16" ht="15" customHeight="1">
      <c r="C11" s="152"/>
      <c r="D11" s="153"/>
      <c r="E11" s="153"/>
      <c r="F11" s="153"/>
      <c r="G11" s="153"/>
      <c r="H11" s="153"/>
      <c r="I11" s="155"/>
      <c r="J11" s="578" t="s">
        <v>94</v>
      </c>
      <c r="K11" s="579"/>
      <c r="L11" s="156"/>
      <c r="M11" s="157"/>
      <c r="N11" s="157"/>
      <c r="O11" s="157"/>
      <c r="P11" s="157"/>
    </row>
    <row r="12" spans="3:18" ht="15" customHeight="1">
      <c r="C12" s="152"/>
      <c r="D12" s="153"/>
      <c r="E12" s="153"/>
      <c r="F12" s="153"/>
      <c r="G12" s="153"/>
      <c r="H12" s="153"/>
      <c r="I12" s="155"/>
      <c r="J12" s="578" t="s">
        <v>95</v>
      </c>
      <c r="K12" s="579"/>
      <c r="L12" s="156"/>
      <c r="M12" s="157"/>
      <c r="N12" s="157"/>
      <c r="O12" s="157"/>
      <c r="P12" s="157"/>
      <c r="R12" s="76"/>
    </row>
    <row r="13" spans="3:18" ht="15" customHeight="1">
      <c r="C13" s="152"/>
      <c r="D13" s="591"/>
      <c r="E13" s="591"/>
      <c r="F13" s="591"/>
      <c r="G13" s="591"/>
      <c r="H13" s="591"/>
      <c r="I13" s="155"/>
      <c r="J13" s="578" t="s">
        <v>21</v>
      </c>
      <c r="K13" s="579"/>
      <c r="L13" s="595"/>
      <c r="M13" s="157"/>
      <c r="N13" s="157" t="e">
        <f>#REF!</f>
        <v>#REF!</v>
      </c>
      <c r="O13" s="157" t="e">
        <f>#REF!</f>
        <v>#REF!</v>
      </c>
      <c r="P13" s="157" t="e">
        <f>#REF!</f>
        <v>#REF!</v>
      </c>
      <c r="R13" s="76"/>
    </row>
    <row r="14" spans="3:21" ht="15" customHeight="1">
      <c r="C14" s="162"/>
      <c r="D14" s="163"/>
      <c r="E14" s="163"/>
      <c r="F14" s="163"/>
      <c r="G14" s="163"/>
      <c r="H14" s="163"/>
      <c r="I14" s="166"/>
      <c r="J14" s="578" t="s">
        <v>172</v>
      </c>
      <c r="K14" s="579"/>
      <c r="L14" s="169"/>
      <c r="M14" s="313"/>
      <c r="N14" s="313"/>
      <c r="O14" s="313"/>
      <c r="P14" s="313"/>
      <c r="S14" s="76"/>
      <c r="U14" s="76"/>
    </row>
    <row r="15" spans="3:21" ht="15" customHeight="1" thickBot="1">
      <c r="C15" s="586" t="s">
        <v>14</v>
      </c>
      <c r="D15" s="587"/>
      <c r="E15" s="587"/>
      <c r="F15" s="587"/>
      <c r="G15" s="587"/>
      <c r="H15" s="587"/>
      <c r="I15" s="587"/>
      <c r="J15" s="587"/>
      <c r="K15" s="587"/>
      <c r="L15" s="587"/>
      <c r="M15" s="159"/>
      <c r="N15" s="159" t="e">
        <f>SUM(#REF!,N9,#REF!,#REF!,#REF!)</f>
        <v>#REF!</v>
      </c>
      <c r="O15" s="159" t="e">
        <f>SUM(#REF!,O9,#REF!,#REF!,#REF!)</f>
        <v>#REF!</v>
      </c>
      <c r="P15" s="159" t="e">
        <f>SUM(#REF!,P9,#REF!,#REF!,#REF!)</f>
        <v>#REF!</v>
      </c>
      <c r="R15" s="76"/>
      <c r="S15" s="76"/>
      <c r="U15" s="76"/>
    </row>
    <row r="16" spans="3:21" ht="30.75" customHeight="1">
      <c r="C16" s="152"/>
      <c r="D16" s="588" t="s">
        <v>120</v>
      </c>
      <c r="E16" s="589"/>
      <c r="F16" s="589"/>
      <c r="G16" s="589"/>
      <c r="H16" s="589"/>
      <c r="I16" s="589"/>
      <c r="J16" s="589"/>
      <c r="K16" s="589"/>
      <c r="L16" s="589"/>
      <c r="M16" s="590"/>
      <c r="N16" s="150"/>
      <c r="O16" s="150"/>
      <c r="P16" s="150"/>
      <c r="R16" s="76"/>
      <c r="S16" s="76"/>
      <c r="U16" s="76"/>
    </row>
    <row r="17" spans="3:19" ht="15" customHeight="1">
      <c r="C17" s="152"/>
      <c r="D17" s="591"/>
      <c r="E17" s="591"/>
      <c r="F17" s="591"/>
      <c r="G17" s="592" t="s">
        <v>75</v>
      </c>
      <c r="H17" s="593"/>
      <c r="I17" s="593"/>
      <c r="J17" s="593"/>
      <c r="K17" s="593"/>
      <c r="L17" s="594"/>
      <c r="M17" s="154">
        <f>M20</f>
        <v>1120</v>
      </c>
      <c r="N17" s="154">
        <f>SUM(N18:N20)</f>
        <v>39179.002</v>
      </c>
      <c r="O17" s="154">
        <f>SUM(O18:O20)</f>
        <v>39179.002</v>
      </c>
      <c r="P17" s="154">
        <f>SUM(P18:P20)</f>
        <v>39179.002</v>
      </c>
      <c r="S17" s="76"/>
    </row>
    <row r="18" spans="3:21" ht="15" customHeight="1">
      <c r="C18" s="152"/>
      <c r="D18" s="591"/>
      <c r="E18" s="591"/>
      <c r="F18" s="591"/>
      <c r="G18" s="591"/>
      <c r="H18" s="591"/>
      <c r="I18" s="155"/>
      <c r="J18" s="578" t="s">
        <v>15</v>
      </c>
      <c r="K18" s="579"/>
      <c r="L18" s="595"/>
      <c r="M18" s="160"/>
      <c r="N18" s="160">
        <f>'[1]kiadás'!$B$11</f>
        <v>16966.6</v>
      </c>
      <c r="O18" s="160">
        <f>'[1]kiadás'!$B$11</f>
        <v>16966.6</v>
      </c>
      <c r="P18" s="160">
        <f>'[1]kiadás'!$B$11</f>
        <v>16966.6</v>
      </c>
      <c r="S18" s="76"/>
      <c r="U18" s="76"/>
    </row>
    <row r="19" spans="3:21" ht="15" customHeight="1">
      <c r="C19" s="152"/>
      <c r="D19" s="591"/>
      <c r="E19" s="591"/>
      <c r="F19" s="591"/>
      <c r="G19" s="591"/>
      <c r="H19" s="591"/>
      <c r="I19" s="155"/>
      <c r="J19" s="578" t="s">
        <v>16</v>
      </c>
      <c r="K19" s="579"/>
      <c r="L19" s="595"/>
      <c r="M19" s="160"/>
      <c r="N19" s="160">
        <f>'[1]kiadás'!$C$11</f>
        <v>5512.402</v>
      </c>
      <c r="O19" s="160">
        <f>'[1]kiadás'!$C$11</f>
        <v>5512.402</v>
      </c>
      <c r="P19" s="160">
        <f>'[1]kiadás'!$C$11</f>
        <v>5512.402</v>
      </c>
      <c r="R19" s="76"/>
      <c r="S19" s="76"/>
      <c r="U19" s="76"/>
    </row>
    <row r="20" spans="3:21" ht="15" customHeight="1">
      <c r="C20" s="152"/>
      <c r="D20" s="591"/>
      <c r="E20" s="591"/>
      <c r="F20" s="591"/>
      <c r="G20" s="591"/>
      <c r="H20" s="591"/>
      <c r="I20" s="155"/>
      <c r="J20" s="578" t="s">
        <v>17</v>
      </c>
      <c r="K20" s="579"/>
      <c r="L20" s="595"/>
      <c r="M20" s="160">
        <v>1120</v>
      </c>
      <c r="N20" s="160">
        <f>'[1]kiadás'!$D$11</f>
        <v>16700</v>
      </c>
      <c r="O20" s="160">
        <f>'[1]kiadás'!$D$11</f>
        <v>16700</v>
      </c>
      <c r="P20" s="160">
        <f>'[1]kiadás'!$D$11</f>
        <v>16700</v>
      </c>
      <c r="R20" s="76"/>
      <c r="S20" s="76"/>
      <c r="U20" s="76"/>
    </row>
    <row r="21" spans="3:18" ht="15" customHeight="1">
      <c r="C21" s="152"/>
      <c r="D21" s="591"/>
      <c r="E21" s="591"/>
      <c r="F21" s="591"/>
      <c r="G21" s="608" t="s">
        <v>76</v>
      </c>
      <c r="H21" s="608"/>
      <c r="I21" s="608"/>
      <c r="J21" s="608"/>
      <c r="K21" s="608"/>
      <c r="L21" s="608"/>
      <c r="M21" s="154"/>
      <c r="N21" s="154" t="e">
        <f>N22</f>
        <v>#REF!</v>
      </c>
      <c r="O21" s="154" t="e">
        <f>O22</f>
        <v>#REF!</v>
      </c>
      <c r="P21" s="154" t="e">
        <f>P22</f>
        <v>#REF!</v>
      </c>
      <c r="R21" s="76"/>
    </row>
    <row r="22" spans="3:16" ht="15" customHeight="1">
      <c r="C22" s="152"/>
      <c r="D22" s="591"/>
      <c r="E22" s="591"/>
      <c r="F22" s="591"/>
      <c r="G22" s="591"/>
      <c r="H22" s="591"/>
      <c r="I22" s="155"/>
      <c r="J22" s="578" t="s">
        <v>18</v>
      </c>
      <c r="K22" s="579"/>
      <c r="L22" s="595"/>
      <c r="M22" s="158"/>
      <c r="N22" s="158" t="e">
        <f>SUM('felhalmozási kiadások'!#REF!)</f>
        <v>#REF!</v>
      </c>
      <c r="O22" s="158" t="e">
        <f>SUM('felhalmozási kiadások'!#REF!)</f>
        <v>#REF!</v>
      </c>
      <c r="P22" s="158" t="e">
        <f>SUM('felhalmozási kiadások'!#REF!)</f>
        <v>#REF!</v>
      </c>
    </row>
    <row r="23" spans="3:16" ht="13.5" thickBot="1">
      <c r="C23" s="586" t="s">
        <v>14</v>
      </c>
      <c r="D23" s="587"/>
      <c r="E23" s="587"/>
      <c r="F23" s="587"/>
      <c r="G23" s="587"/>
      <c r="H23" s="587"/>
      <c r="I23" s="587"/>
      <c r="J23" s="587"/>
      <c r="K23" s="587"/>
      <c r="L23" s="587"/>
      <c r="M23" s="159"/>
      <c r="N23" s="159" t="e">
        <f>SUM(N17,N21)</f>
        <v>#REF!</v>
      </c>
      <c r="O23" s="159" t="e">
        <f>SUM(O17,O21)</f>
        <v>#REF!</v>
      </c>
      <c r="P23" s="159" t="e">
        <f>SUM(P17,P21)</f>
        <v>#REF!</v>
      </c>
    </row>
    <row r="24" spans="3:16" ht="15" customHeight="1">
      <c r="C24" s="152"/>
      <c r="D24" s="588" t="s">
        <v>79</v>
      </c>
      <c r="E24" s="589"/>
      <c r="F24" s="589"/>
      <c r="G24" s="589"/>
      <c r="H24" s="589"/>
      <c r="I24" s="589"/>
      <c r="J24" s="589"/>
      <c r="K24" s="589"/>
      <c r="L24" s="589"/>
      <c r="M24" s="590"/>
      <c r="N24" s="150"/>
      <c r="O24" s="150"/>
      <c r="P24" s="150"/>
    </row>
    <row r="25" spans="3:16" ht="12.75">
      <c r="C25" s="152"/>
      <c r="D25" s="591"/>
      <c r="E25" s="591"/>
      <c r="F25" s="591"/>
      <c r="G25" s="592" t="s">
        <v>75</v>
      </c>
      <c r="H25" s="593"/>
      <c r="I25" s="593"/>
      <c r="J25" s="593"/>
      <c r="K25" s="593"/>
      <c r="L25" s="594"/>
      <c r="M25" s="154">
        <f>M28</f>
        <v>2659</v>
      </c>
      <c r="N25" s="154">
        <f>SUM(N26:N28)</f>
        <v>22658.796000000002</v>
      </c>
      <c r="O25" s="154">
        <f>SUM(O26:O28)</f>
        <v>22658.796000000002</v>
      </c>
      <c r="P25" s="154">
        <f>SUM(P26:P28)</f>
        <v>22658.796000000002</v>
      </c>
    </row>
    <row r="26" spans="3:16" ht="12.75">
      <c r="C26" s="152"/>
      <c r="D26" s="591"/>
      <c r="E26" s="591"/>
      <c r="F26" s="591"/>
      <c r="G26" s="591"/>
      <c r="H26" s="591"/>
      <c r="I26" s="155"/>
      <c r="J26" s="578" t="s">
        <v>15</v>
      </c>
      <c r="K26" s="579"/>
      <c r="L26" s="595"/>
      <c r="M26" s="160"/>
      <c r="N26" s="160">
        <f>'[1]kiadás'!$B$15</f>
        <v>7442.8</v>
      </c>
      <c r="O26" s="160">
        <f>'[1]kiadás'!$B$15</f>
        <v>7442.8</v>
      </c>
      <c r="P26" s="160">
        <f>'[1]kiadás'!$B$15</f>
        <v>7442.8</v>
      </c>
    </row>
    <row r="27" spans="3:16" ht="12.75">
      <c r="C27" s="152"/>
      <c r="D27" s="591"/>
      <c r="E27" s="591"/>
      <c r="F27" s="591"/>
      <c r="G27" s="591"/>
      <c r="H27" s="591"/>
      <c r="I27" s="155"/>
      <c r="J27" s="578" t="s">
        <v>16</v>
      </c>
      <c r="K27" s="579"/>
      <c r="L27" s="595"/>
      <c r="M27" s="160"/>
      <c r="N27" s="160">
        <f>'[1]kiadás'!$C$15</f>
        <v>2215.9959999999996</v>
      </c>
      <c r="O27" s="160">
        <f>'[1]kiadás'!$C$15</f>
        <v>2215.9959999999996</v>
      </c>
      <c r="P27" s="160">
        <f>'[1]kiadás'!$C$15</f>
        <v>2215.9959999999996</v>
      </c>
    </row>
    <row r="28" spans="3:16" ht="12.75">
      <c r="C28" s="152"/>
      <c r="D28" s="591"/>
      <c r="E28" s="591"/>
      <c r="F28" s="591"/>
      <c r="G28" s="591"/>
      <c r="H28" s="591"/>
      <c r="I28" s="155"/>
      <c r="J28" s="578" t="s">
        <v>17</v>
      </c>
      <c r="K28" s="579"/>
      <c r="L28" s="595"/>
      <c r="M28" s="160">
        <v>2659</v>
      </c>
      <c r="N28" s="160">
        <f>'[1]kiadás'!$D$15</f>
        <v>13000</v>
      </c>
      <c r="O28" s="160">
        <f>'[1]kiadás'!$D$15</f>
        <v>13000</v>
      </c>
      <c r="P28" s="160">
        <f>'[1]kiadás'!$D$15</f>
        <v>13000</v>
      </c>
    </row>
    <row r="29" spans="3:16" ht="12.75">
      <c r="C29" s="152"/>
      <c r="D29" s="591"/>
      <c r="E29" s="591"/>
      <c r="F29" s="591"/>
      <c r="G29" s="608" t="s">
        <v>76</v>
      </c>
      <c r="H29" s="608"/>
      <c r="I29" s="608"/>
      <c r="J29" s="608"/>
      <c r="K29" s="608"/>
      <c r="L29" s="608"/>
      <c r="M29" s="154"/>
      <c r="N29" s="154" t="e">
        <f>SUM(N30:N30)</f>
        <v>#REF!</v>
      </c>
      <c r="O29" s="154" t="e">
        <f>SUM(O30:O30)</f>
        <v>#REF!</v>
      </c>
      <c r="P29" s="154" t="e">
        <f>SUM(P30:P30)</f>
        <v>#REF!</v>
      </c>
    </row>
    <row r="30" spans="3:16" ht="12.75">
      <c r="C30" s="152"/>
      <c r="D30" s="591"/>
      <c r="E30" s="591"/>
      <c r="F30" s="591"/>
      <c r="G30" s="591"/>
      <c r="H30" s="591"/>
      <c r="I30" s="155"/>
      <c r="J30" s="578" t="s">
        <v>18</v>
      </c>
      <c r="K30" s="579"/>
      <c r="L30" s="595"/>
      <c r="M30" s="158"/>
      <c r="N30" s="158" t="e">
        <f>SUM('felhalmozási kiadások'!#REF!)</f>
        <v>#REF!</v>
      </c>
      <c r="O30" s="158" t="e">
        <f>SUM('felhalmozási kiadások'!#REF!)</f>
        <v>#REF!</v>
      </c>
      <c r="P30" s="158" t="e">
        <f>SUM('felhalmozási kiadások'!#REF!)</f>
        <v>#REF!</v>
      </c>
    </row>
    <row r="31" spans="3:16" ht="13.5" thickBot="1">
      <c r="C31" s="586" t="s">
        <v>14</v>
      </c>
      <c r="D31" s="587"/>
      <c r="E31" s="587"/>
      <c r="F31" s="587"/>
      <c r="G31" s="587"/>
      <c r="H31" s="587"/>
      <c r="I31" s="587"/>
      <c r="J31" s="587"/>
      <c r="K31" s="587"/>
      <c r="L31" s="587"/>
      <c r="M31" s="159"/>
      <c r="N31" s="159" t="e">
        <f>SUM(N25,N29)</f>
        <v>#REF!</v>
      </c>
      <c r="O31" s="159" t="e">
        <f>SUM(O25,O29)</f>
        <v>#REF!</v>
      </c>
      <c r="P31" s="159" t="e">
        <f>SUM(P25,P29)</f>
        <v>#REF!</v>
      </c>
    </row>
    <row r="32" spans="3:16" ht="15" customHeight="1">
      <c r="C32" s="152"/>
      <c r="D32" s="588" t="s">
        <v>80</v>
      </c>
      <c r="E32" s="589"/>
      <c r="F32" s="589"/>
      <c r="G32" s="589"/>
      <c r="H32" s="589"/>
      <c r="I32" s="589"/>
      <c r="J32" s="589"/>
      <c r="K32" s="589"/>
      <c r="L32" s="589"/>
      <c r="M32" s="590"/>
      <c r="N32" s="150"/>
      <c r="O32" s="150"/>
      <c r="P32" s="150"/>
    </row>
    <row r="33" spans="3:18" ht="12.75">
      <c r="C33" s="152"/>
      <c r="D33" s="591"/>
      <c r="E33" s="591"/>
      <c r="F33" s="591"/>
      <c r="G33" s="592" t="s">
        <v>75</v>
      </c>
      <c r="H33" s="593"/>
      <c r="I33" s="593"/>
      <c r="J33" s="593"/>
      <c r="K33" s="593"/>
      <c r="L33" s="594"/>
      <c r="M33" s="154">
        <f>M34+M35+M36</f>
        <v>18616</v>
      </c>
      <c r="N33" s="154">
        <f>SUM(N34:N36)</f>
        <v>7580.498</v>
      </c>
      <c r="O33" s="154">
        <f>SUM(O34:O36)</f>
        <v>7580.498</v>
      </c>
      <c r="P33" s="154">
        <f>SUM(P34:P36)</f>
        <v>7580.498</v>
      </c>
      <c r="R33" s="76"/>
    </row>
    <row r="34" spans="3:16" ht="12.75">
      <c r="C34" s="152"/>
      <c r="D34" s="591"/>
      <c r="E34" s="591"/>
      <c r="F34" s="591"/>
      <c r="G34" s="591"/>
      <c r="H34" s="591"/>
      <c r="I34" s="155"/>
      <c r="J34" s="578" t="s">
        <v>15</v>
      </c>
      <c r="K34" s="579"/>
      <c r="L34" s="595"/>
      <c r="M34" s="161">
        <v>7048</v>
      </c>
      <c r="N34" s="160">
        <f>'[1]kiadás'!$B$17</f>
        <v>3788.9</v>
      </c>
      <c r="O34" s="160">
        <f>'[1]kiadás'!$B$17</f>
        <v>3788.9</v>
      </c>
      <c r="P34" s="160">
        <f>'[1]kiadás'!$B$17</f>
        <v>3788.9</v>
      </c>
    </row>
    <row r="35" spans="3:16" ht="12.75">
      <c r="C35" s="152"/>
      <c r="D35" s="591"/>
      <c r="E35" s="591"/>
      <c r="F35" s="591"/>
      <c r="G35" s="591"/>
      <c r="H35" s="591"/>
      <c r="I35" s="155"/>
      <c r="J35" s="578" t="s">
        <v>16</v>
      </c>
      <c r="K35" s="579"/>
      <c r="L35" s="595"/>
      <c r="M35" s="161">
        <v>786</v>
      </c>
      <c r="N35" s="160">
        <f>'[1]kiadás'!$C$17</f>
        <v>1161.598</v>
      </c>
      <c r="O35" s="160">
        <f>'[1]kiadás'!$C$17</f>
        <v>1161.598</v>
      </c>
      <c r="P35" s="160">
        <f>'[1]kiadás'!$C$17</f>
        <v>1161.598</v>
      </c>
    </row>
    <row r="36" spans="3:16" ht="12.75">
      <c r="C36" s="152"/>
      <c r="D36" s="591"/>
      <c r="E36" s="591"/>
      <c r="F36" s="591"/>
      <c r="G36" s="591"/>
      <c r="H36" s="591"/>
      <c r="I36" s="155"/>
      <c r="J36" s="578" t="s">
        <v>66</v>
      </c>
      <c r="K36" s="579"/>
      <c r="L36" s="595"/>
      <c r="M36" s="214">
        <v>10782</v>
      </c>
      <c r="N36" s="160">
        <f>'[1]kiadás'!$D$17</f>
        <v>2630</v>
      </c>
      <c r="O36" s="160">
        <f>'[1]kiadás'!$D$17</f>
        <v>2630</v>
      </c>
      <c r="P36" s="160">
        <f>'[1]kiadás'!$D$17</f>
        <v>2630</v>
      </c>
    </row>
    <row r="37" spans="3:16" ht="12.75">
      <c r="C37" s="162"/>
      <c r="D37" s="163"/>
      <c r="E37" s="163"/>
      <c r="F37" s="163"/>
      <c r="G37" s="163"/>
      <c r="H37" s="163"/>
      <c r="I37" s="213"/>
      <c r="J37" s="579" t="s">
        <v>146</v>
      </c>
      <c r="K37" s="579"/>
      <c r="L37" s="156"/>
      <c r="M37" s="215"/>
      <c r="N37" s="165"/>
      <c r="O37" s="165"/>
      <c r="P37" s="165"/>
    </row>
    <row r="38" spans="3:16" ht="12.75">
      <c r="C38" s="162"/>
      <c r="D38" s="163"/>
      <c r="E38" s="163"/>
      <c r="F38" s="163"/>
      <c r="G38" s="163"/>
      <c r="H38" s="163"/>
      <c r="I38" s="618" t="s">
        <v>76</v>
      </c>
      <c r="J38" s="619"/>
      <c r="K38" s="619"/>
      <c r="L38" s="620"/>
      <c r="M38" s="164"/>
      <c r="N38" s="165"/>
      <c r="O38" s="165"/>
      <c r="P38" s="165"/>
    </row>
    <row r="39" spans="3:16" ht="12.75">
      <c r="C39" s="162"/>
      <c r="D39" s="163"/>
      <c r="E39" s="163"/>
      <c r="F39" s="163"/>
      <c r="G39" s="163"/>
      <c r="H39" s="163"/>
      <c r="I39" s="166"/>
      <c r="J39" s="167" t="s">
        <v>18</v>
      </c>
      <c r="K39" s="168"/>
      <c r="L39" s="169"/>
      <c r="M39" s="170">
        <v>25788</v>
      </c>
      <c r="N39" s="165"/>
      <c r="O39" s="165"/>
      <c r="P39" s="165"/>
    </row>
    <row r="40" spans="3:16" ht="12.75">
      <c r="C40" s="162"/>
      <c r="D40" s="163"/>
      <c r="E40" s="163"/>
      <c r="F40" s="163"/>
      <c r="G40" s="163"/>
      <c r="H40" s="163"/>
      <c r="I40" s="212"/>
      <c r="J40" s="168" t="s">
        <v>19</v>
      </c>
      <c r="K40" s="168"/>
      <c r="L40" s="169"/>
      <c r="M40" s="170"/>
      <c r="N40" s="165"/>
      <c r="O40" s="165"/>
      <c r="P40" s="165"/>
    </row>
    <row r="41" spans="3:16" ht="15" customHeight="1">
      <c r="C41" s="162"/>
      <c r="D41" s="163"/>
      <c r="E41" s="163"/>
      <c r="F41" s="163"/>
      <c r="G41" s="163"/>
      <c r="H41" s="163"/>
      <c r="I41" s="596" t="s">
        <v>43</v>
      </c>
      <c r="J41" s="597"/>
      <c r="K41" s="597"/>
      <c r="L41" s="598"/>
      <c r="M41" s="171"/>
      <c r="N41" s="165"/>
      <c r="O41" s="165"/>
      <c r="P41" s="165"/>
    </row>
    <row r="42" spans="3:16" ht="13.5" thickBot="1">
      <c r="C42" s="586" t="s">
        <v>14</v>
      </c>
      <c r="D42" s="587"/>
      <c r="E42" s="587"/>
      <c r="F42" s="587"/>
      <c r="G42" s="587"/>
      <c r="H42" s="587"/>
      <c r="I42" s="587"/>
      <c r="J42" s="587"/>
      <c r="K42" s="587"/>
      <c r="L42" s="587"/>
      <c r="M42" s="159"/>
      <c r="N42" s="159">
        <f>SUM(N33)</f>
        <v>7580.498</v>
      </c>
      <c r="O42" s="159">
        <f>SUM(O33)</f>
        <v>7580.498</v>
      </c>
      <c r="P42" s="159">
        <f>SUM(P33)</f>
        <v>7580.498</v>
      </c>
    </row>
    <row r="43" spans="3:16" ht="13.5" thickBot="1">
      <c r="C43" s="172"/>
      <c r="D43" s="173"/>
      <c r="E43" s="174"/>
      <c r="F43" s="174"/>
      <c r="G43" s="174"/>
      <c r="H43" s="174"/>
      <c r="I43" s="174"/>
      <c r="J43" s="174"/>
      <c r="K43" s="174"/>
      <c r="L43" s="174"/>
      <c r="M43" s="175"/>
      <c r="N43" s="176"/>
      <c r="O43" s="176"/>
      <c r="P43" s="176"/>
    </row>
    <row r="44" spans="3:16" ht="15" customHeight="1">
      <c r="C44" s="152"/>
      <c r="D44" s="602" t="s">
        <v>78</v>
      </c>
      <c r="E44" s="603"/>
      <c r="F44" s="603"/>
      <c r="G44" s="603"/>
      <c r="H44" s="603"/>
      <c r="I44" s="603"/>
      <c r="J44" s="603"/>
      <c r="K44" s="603"/>
      <c r="L44" s="603"/>
      <c r="M44" s="604"/>
      <c r="N44" s="176"/>
      <c r="O44" s="176"/>
      <c r="P44" s="176"/>
    </row>
    <row r="45" spans="3:16" ht="15" customHeight="1">
      <c r="C45" s="152"/>
      <c r="D45" s="605"/>
      <c r="E45" s="606"/>
      <c r="F45" s="607"/>
      <c r="G45" s="592" t="s">
        <v>75</v>
      </c>
      <c r="H45" s="593"/>
      <c r="I45" s="593"/>
      <c r="J45" s="593"/>
      <c r="K45" s="593"/>
      <c r="L45" s="594"/>
      <c r="M45" s="154">
        <f>M46+M47+M48</f>
        <v>3886</v>
      </c>
      <c r="N45" s="176"/>
      <c r="O45" s="176"/>
      <c r="P45" s="176"/>
    </row>
    <row r="46" spans="3:16" ht="12.75">
      <c r="C46" s="152"/>
      <c r="D46" s="605"/>
      <c r="E46" s="606"/>
      <c r="F46" s="607"/>
      <c r="G46" s="605"/>
      <c r="H46" s="607"/>
      <c r="I46" s="155"/>
      <c r="J46" s="578" t="s">
        <v>15</v>
      </c>
      <c r="K46" s="579"/>
      <c r="L46" s="595"/>
      <c r="M46" s="160">
        <v>1728</v>
      </c>
      <c r="N46" s="176"/>
      <c r="O46" s="176"/>
      <c r="P46" s="176"/>
    </row>
    <row r="47" spans="3:16" ht="15" customHeight="1">
      <c r="C47" s="152"/>
      <c r="D47" s="605"/>
      <c r="E47" s="606"/>
      <c r="F47" s="607"/>
      <c r="G47" s="605"/>
      <c r="H47" s="607"/>
      <c r="I47" s="155"/>
      <c r="J47" s="578" t="s">
        <v>16</v>
      </c>
      <c r="K47" s="579"/>
      <c r="L47" s="595"/>
      <c r="M47" s="160">
        <v>461</v>
      </c>
      <c r="N47" s="176"/>
      <c r="O47" s="176"/>
      <c r="P47" s="176"/>
    </row>
    <row r="48" spans="3:16" ht="12.75">
      <c r="C48" s="152"/>
      <c r="D48" s="605"/>
      <c r="E48" s="606"/>
      <c r="F48" s="607"/>
      <c r="G48" s="605"/>
      <c r="H48" s="607"/>
      <c r="I48" s="155"/>
      <c r="J48" s="578" t="s">
        <v>17</v>
      </c>
      <c r="K48" s="579"/>
      <c r="L48" s="595"/>
      <c r="M48" s="160">
        <v>1697</v>
      </c>
      <c r="N48" s="176"/>
      <c r="O48" s="176"/>
      <c r="P48" s="176"/>
    </row>
    <row r="49" spans="3:16" ht="12.75">
      <c r="C49" s="290"/>
      <c r="D49" s="291"/>
      <c r="E49" s="291"/>
      <c r="F49" s="291"/>
      <c r="G49" s="291"/>
      <c r="H49" s="291"/>
      <c r="I49" s="580" t="s">
        <v>76</v>
      </c>
      <c r="J49" s="577"/>
      <c r="K49" s="577"/>
      <c r="L49" s="292"/>
      <c r="M49" s="293"/>
      <c r="N49" s="294"/>
      <c r="O49" s="294"/>
      <c r="P49" s="294"/>
    </row>
    <row r="50" spans="3:16" ht="12.75">
      <c r="C50" s="290"/>
      <c r="D50" s="291"/>
      <c r="E50" s="291"/>
      <c r="F50" s="291"/>
      <c r="G50" s="291"/>
      <c r="H50" s="291"/>
      <c r="I50" s="155"/>
      <c r="J50" s="578" t="s">
        <v>18</v>
      </c>
      <c r="K50" s="579"/>
      <c r="L50" s="169"/>
      <c r="M50" s="165"/>
      <c r="N50" s="176"/>
      <c r="O50" s="176"/>
      <c r="P50" s="176"/>
    </row>
    <row r="51" spans="3:16" ht="15" customHeight="1" thickBot="1">
      <c r="C51" s="599" t="s">
        <v>14</v>
      </c>
      <c r="D51" s="600"/>
      <c r="E51" s="600"/>
      <c r="F51" s="600"/>
      <c r="G51" s="600"/>
      <c r="H51" s="600"/>
      <c r="I51" s="600"/>
      <c r="J51" s="600"/>
      <c r="K51" s="600"/>
      <c r="L51" s="601"/>
      <c r="M51" s="159"/>
      <c r="N51" s="176"/>
      <c r="O51" s="176"/>
      <c r="P51" s="176"/>
    </row>
    <row r="52" spans="3:16" ht="30.75" customHeight="1">
      <c r="C52" s="152"/>
      <c r="D52" s="602" t="s">
        <v>81</v>
      </c>
      <c r="E52" s="603"/>
      <c r="F52" s="603"/>
      <c r="G52" s="603"/>
      <c r="H52" s="603"/>
      <c r="I52" s="603"/>
      <c r="J52" s="603"/>
      <c r="K52" s="603"/>
      <c r="L52" s="603"/>
      <c r="M52" s="604"/>
      <c r="N52" s="176"/>
      <c r="O52" s="176"/>
      <c r="P52" s="176"/>
    </row>
    <row r="53" spans="3:16" ht="15" customHeight="1">
      <c r="C53" s="152"/>
      <c r="D53" s="605"/>
      <c r="E53" s="606"/>
      <c r="F53" s="607"/>
      <c r="G53" s="592" t="s">
        <v>75</v>
      </c>
      <c r="H53" s="593"/>
      <c r="I53" s="593"/>
      <c r="J53" s="593"/>
      <c r="K53" s="593"/>
      <c r="L53" s="594"/>
      <c r="M53" s="154">
        <f>M54+M55+M56</f>
        <v>2745</v>
      </c>
      <c r="N53" s="176"/>
      <c r="O53" s="176"/>
      <c r="P53" s="176"/>
    </row>
    <row r="54" spans="3:16" ht="12.75">
      <c r="C54" s="152"/>
      <c r="D54" s="591"/>
      <c r="E54" s="591"/>
      <c r="F54" s="591"/>
      <c r="G54" s="591"/>
      <c r="H54" s="591"/>
      <c r="I54" s="155"/>
      <c r="J54" s="578" t="s">
        <v>15</v>
      </c>
      <c r="K54" s="579"/>
      <c r="L54" s="595"/>
      <c r="M54" s="160">
        <v>1972</v>
      </c>
      <c r="N54" s="176"/>
      <c r="O54" s="176"/>
      <c r="P54" s="176"/>
    </row>
    <row r="55" spans="3:16" ht="12.75">
      <c r="C55" s="152"/>
      <c r="D55" s="591"/>
      <c r="E55" s="591"/>
      <c r="F55" s="591"/>
      <c r="G55" s="591"/>
      <c r="H55" s="591"/>
      <c r="I55" s="155"/>
      <c r="J55" s="578" t="s">
        <v>16</v>
      </c>
      <c r="K55" s="579"/>
      <c r="L55" s="595"/>
      <c r="M55" s="160">
        <v>489</v>
      </c>
      <c r="N55" s="176"/>
      <c r="O55" s="176"/>
      <c r="P55" s="176"/>
    </row>
    <row r="56" spans="3:16" ht="12.75">
      <c r="C56" s="152"/>
      <c r="D56" s="591"/>
      <c r="E56" s="591"/>
      <c r="F56" s="591"/>
      <c r="G56" s="591"/>
      <c r="H56" s="591"/>
      <c r="I56" s="155"/>
      <c r="J56" s="578" t="s">
        <v>17</v>
      </c>
      <c r="K56" s="579"/>
      <c r="L56" s="595"/>
      <c r="M56" s="216">
        <v>284</v>
      </c>
      <c r="N56" s="217"/>
      <c r="O56" s="217"/>
      <c r="P56" s="217"/>
    </row>
    <row r="57" spans="3:16" ht="12.75">
      <c r="C57" s="162"/>
      <c r="D57" s="163"/>
      <c r="E57" s="163"/>
      <c r="F57" s="163"/>
      <c r="G57" s="163"/>
      <c r="H57" s="163"/>
      <c r="I57" s="576" t="s">
        <v>76</v>
      </c>
      <c r="J57" s="577"/>
      <c r="K57" s="577"/>
      <c r="L57" s="292"/>
      <c r="M57" s="293">
        <f>M58</f>
        <v>36</v>
      </c>
      <c r="N57" s="294"/>
      <c r="O57" s="294"/>
      <c r="P57" s="294"/>
    </row>
    <row r="58" spans="3:16" ht="12.75">
      <c r="C58" s="162"/>
      <c r="D58" s="163"/>
      <c r="E58" s="163"/>
      <c r="F58" s="163"/>
      <c r="G58" s="163"/>
      <c r="H58" s="163"/>
      <c r="I58" s="166"/>
      <c r="J58" s="167" t="s">
        <v>18</v>
      </c>
      <c r="K58" s="168"/>
      <c r="L58" s="169"/>
      <c r="M58" s="300">
        <v>36</v>
      </c>
      <c r="N58" s="217"/>
      <c r="O58" s="217"/>
      <c r="P58" s="217"/>
    </row>
    <row r="59" spans="3:16" ht="13.5" thickBot="1">
      <c r="C59" s="586" t="s">
        <v>14</v>
      </c>
      <c r="D59" s="587"/>
      <c r="E59" s="587"/>
      <c r="F59" s="587"/>
      <c r="G59" s="587"/>
      <c r="H59" s="587"/>
      <c r="I59" s="587"/>
      <c r="J59" s="587"/>
      <c r="K59" s="587"/>
      <c r="L59" s="587"/>
      <c r="M59" s="159"/>
      <c r="N59" s="176"/>
      <c r="O59" s="176"/>
      <c r="P59" s="176"/>
    </row>
    <row r="60" spans="3:16" ht="12.75">
      <c r="C60" s="152"/>
      <c r="D60" s="588" t="s">
        <v>82</v>
      </c>
      <c r="E60" s="589"/>
      <c r="F60" s="589"/>
      <c r="G60" s="589"/>
      <c r="H60" s="589"/>
      <c r="I60" s="589"/>
      <c r="J60" s="589"/>
      <c r="K60" s="589"/>
      <c r="L60" s="589"/>
      <c r="M60" s="590"/>
      <c r="N60" s="150"/>
      <c r="O60" s="150"/>
      <c r="P60" s="150"/>
    </row>
    <row r="61" spans="3:16" ht="12.75">
      <c r="C61" s="152"/>
      <c r="D61" s="591"/>
      <c r="E61" s="591"/>
      <c r="F61" s="591"/>
      <c r="G61" s="592" t="s">
        <v>75</v>
      </c>
      <c r="H61" s="593"/>
      <c r="I61" s="593"/>
      <c r="J61" s="593"/>
      <c r="K61" s="593"/>
      <c r="L61" s="594"/>
      <c r="M61" s="154">
        <f>M64</f>
        <v>8457</v>
      </c>
      <c r="N61" s="177"/>
      <c r="O61" s="177"/>
      <c r="P61" s="177"/>
    </row>
    <row r="62" spans="3:16" ht="12.75">
      <c r="C62" s="152"/>
      <c r="D62" s="591"/>
      <c r="E62" s="591"/>
      <c r="F62" s="591"/>
      <c r="G62" s="591"/>
      <c r="H62" s="591"/>
      <c r="I62" s="155"/>
      <c r="J62" s="578" t="s">
        <v>15</v>
      </c>
      <c r="K62" s="579"/>
      <c r="L62" s="595"/>
      <c r="M62" s="160"/>
      <c r="N62" s="177"/>
      <c r="O62" s="177"/>
      <c r="P62" s="177"/>
    </row>
    <row r="63" spans="3:16" ht="12.75">
      <c r="C63" s="152"/>
      <c r="D63" s="591"/>
      <c r="E63" s="591"/>
      <c r="F63" s="591"/>
      <c r="G63" s="591"/>
      <c r="H63" s="591"/>
      <c r="I63" s="155"/>
      <c r="J63" s="578" t="s">
        <v>16</v>
      </c>
      <c r="K63" s="579"/>
      <c r="L63" s="595"/>
      <c r="M63" s="160"/>
      <c r="N63" s="177"/>
      <c r="O63" s="177"/>
      <c r="P63" s="177"/>
    </row>
    <row r="64" spans="3:16" ht="12.75">
      <c r="C64" s="152"/>
      <c r="D64" s="591"/>
      <c r="E64" s="591"/>
      <c r="F64" s="591"/>
      <c r="G64" s="591"/>
      <c r="H64" s="591"/>
      <c r="I64" s="155"/>
      <c r="J64" s="578" t="s">
        <v>17</v>
      </c>
      <c r="K64" s="579"/>
      <c r="L64" s="595"/>
      <c r="M64" s="161">
        <v>8457</v>
      </c>
      <c r="N64" s="177"/>
      <c r="O64" s="177"/>
      <c r="P64" s="177"/>
    </row>
    <row r="65" spans="3:16" ht="13.5" thickBot="1">
      <c r="C65" s="586" t="s">
        <v>14</v>
      </c>
      <c r="D65" s="587"/>
      <c r="E65" s="587"/>
      <c r="F65" s="587"/>
      <c r="G65" s="587"/>
      <c r="H65" s="587"/>
      <c r="I65" s="587"/>
      <c r="J65" s="587"/>
      <c r="K65" s="587"/>
      <c r="L65" s="587"/>
      <c r="M65" s="159"/>
      <c r="N65" s="150"/>
      <c r="O65" s="150"/>
      <c r="P65" s="150"/>
    </row>
    <row r="66" spans="3:16" ht="29.25" customHeight="1">
      <c r="C66" s="152"/>
      <c r="D66" s="588" t="s">
        <v>83</v>
      </c>
      <c r="E66" s="589"/>
      <c r="F66" s="589"/>
      <c r="G66" s="589"/>
      <c r="H66" s="589"/>
      <c r="I66" s="589"/>
      <c r="J66" s="589"/>
      <c r="K66" s="589"/>
      <c r="L66" s="589"/>
      <c r="M66" s="590"/>
      <c r="N66" s="150"/>
      <c r="O66" s="150"/>
      <c r="P66" s="150"/>
    </row>
    <row r="67" spans="3:16" ht="12.75">
      <c r="C67" s="152"/>
      <c r="D67" s="591"/>
      <c r="E67" s="591"/>
      <c r="F67" s="591"/>
      <c r="G67" s="592" t="s">
        <v>75</v>
      </c>
      <c r="H67" s="593"/>
      <c r="I67" s="593"/>
      <c r="J67" s="593"/>
      <c r="K67" s="593"/>
      <c r="L67" s="594"/>
      <c r="M67" s="154">
        <f>M70</f>
        <v>140</v>
      </c>
      <c r="N67" s="177"/>
      <c r="O67" s="177"/>
      <c r="P67" s="177"/>
    </row>
    <row r="68" spans="3:16" ht="12.75">
      <c r="C68" s="152"/>
      <c r="D68" s="591"/>
      <c r="E68" s="591"/>
      <c r="F68" s="591"/>
      <c r="G68" s="591"/>
      <c r="H68" s="591"/>
      <c r="I68" s="155"/>
      <c r="J68" s="578" t="s">
        <v>15</v>
      </c>
      <c r="K68" s="579"/>
      <c r="L68" s="595"/>
      <c r="M68" s="160"/>
      <c r="N68" s="177"/>
      <c r="O68" s="177"/>
      <c r="P68" s="177"/>
    </row>
    <row r="69" spans="3:16" ht="12.75">
      <c r="C69" s="152"/>
      <c r="D69" s="591"/>
      <c r="E69" s="591"/>
      <c r="F69" s="591"/>
      <c r="G69" s="591"/>
      <c r="H69" s="591"/>
      <c r="I69" s="155"/>
      <c r="J69" s="578" t="s">
        <v>16</v>
      </c>
      <c r="K69" s="579"/>
      <c r="L69" s="595"/>
      <c r="M69" s="160"/>
      <c r="N69" s="177"/>
      <c r="O69" s="177"/>
      <c r="P69" s="177"/>
    </row>
    <row r="70" spans="3:16" ht="12.75">
      <c r="C70" s="152"/>
      <c r="D70" s="591"/>
      <c r="E70" s="591"/>
      <c r="F70" s="591"/>
      <c r="G70" s="591"/>
      <c r="H70" s="591"/>
      <c r="I70" s="155"/>
      <c r="J70" s="578" t="s">
        <v>17</v>
      </c>
      <c r="K70" s="579"/>
      <c r="L70" s="595"/>
      <c r="M70" s="160">
        <v>140</v>
      </c>
      <c r="N70" s="177"/>
      <c r="O70" s="177"/>
      <c r="P70" s="177"/>
    </row>
    <row r="71" spans="3:16" ht="13.5" thickBot="1">
      <c r="C71" s="586" t="s">
        <v>14</v>
      </c>
      <c r="D71" s="587"/>
      <c r="E71" s="587"/>
      <c r="F71" s="587"/>
      <c r="G71" s="587"/>
      <c r="H71" s="587"/>
      <c r="I71" s="587"/>
      <c r="J71" s="587"/>
      <c r="K71" s="587"/>
      <c r="L71" s="587"/>
      <c r="M71" s="159"/>
      <c r="N71" s="150"/>
      <c r="O71" s="150"/>
      <c r="P71" s="150"/>
    </row>
    <row r="72" spans="3:16" ht="12.75">
      <c r="C72" s="152"/>
      <c r="D72" s="588" t="s">
        <v>84</v>
      </c>
      <c r="E72" s="589"/>
      <c r="F72" s="589"/>
      <c r="G72" s="589"/>
      <c r="H72" s="589"/>
      <c r="I72" s="589"/>
      <c r="J72" s="589"/>
      <c r="K72" s="589"/>
      <c r="L72" s="589"/>
      <c r="M72" s="590"/>
      <c r="N72" s="150"/>
      <c r="O72" s="150"/>
      <c r="P72" s="150"/>
    </row>
    <row r="73" spans="3:16" ht="12.75">
      <c r="C73" s="152"/>
      <c r="D73" s="591"/>
      <c r="E73" s="591"/>
      <c r="F73" s="591"/>
      <c r="G73" s="592" t="s">
        <v>75</v>
      </c>
      <c r="H73" s="593"/>
      <c r="I73" s="593"/>
      <c r="J73" s="593"/>
      <c r="K73" s="593"/>
      <c r="L73" s="594"/>
      <c r="M73" s="154"/>
      <c r="N73" s="177"/>
      <c r="O73" s="177"/>
      <c r="P73" s="177"/>
    </row>
    <row r="74" spans="3:16" ht="12.75">
      <c r="C74" s="152"/>
      <c r="D74" s="591"/>
      <c r="E74" s="591"/>
      <c r="F74" s="591"/>
      <c r="G74" s="591"/>
      <c r="H74" s="591"/>
      <c r="I74" s="155"/>
      <c r="J74" s="578" t="s">
        <v>15</v>
      </c>
      <c r="K74" s="579"/>
      <c r="L74" s="595"/>
      <c r="M74" s="160"/>
      <c r="N74" s="177"/>
      <c r="O74" s="177"/>
      <c r="P74" s="177"/>
    </row>
    <row r="75" spans="3:16" ht="12.75">
      <c r="C75" s="152"/>
      <c r="D75" s="591"/>
      <c r="E75" s="591"/>
      <c r="F75" s="591"/>
      <c r="G75" s="591"/>
      <c r="H75" s="591"/>
      <c r="I75" s="155"/>
      <c r="J75" s="578" t="s">
        <v>16</v>
      </c>
      <c r="K75" s="579"/>
      <c r="L75" s="595"/>
      <c r="M75" s="160"/>
      <c r="N75" s="177"/>
      <c r="O75" s="177"/>
      <c r="P75" s="177"/>
    </row>
    <row r="76" spans="3:16" ht="12.75">
      <c r="C76" s="152"/>
      <c r="D76" s="591"/>
      <c r="E76" s="591"/>
      <c r="F76" s="591"/>
      <c r="G76" s="591"/>
      <c r="H76" s="591"/>
      <c r="I76" s="155"/>
      <c r="J76" s="578" t="s">
        <v>17</v>
      </c>
      <c r="K76" s="579"/>
      <c r="L76" s="595"/>
      <c r="M76" s="160">
        <v>148</v>
      </c>
      <c r="N76" s="177"/>
      <c r="O76" s="177"/>
      <c r="P76" s="177"/>
    </row>
    <row r="77" spans="3:16" ht="12.75">
      <c r="C77" s="162"/>
      <c r="D77" s="163"/>
      <c r="E77" s="163"/>
      <c r="F77" s="163"/>
      <c r="G77" s="163"/>
      <c r="H77" s="163"/>
      <c r="I77" s="596" t="s">
        <v>76</v>
      </c>
      <c r="J77" s="597"/>
      <c r="K77" s="597"/>
      <c r="L77" s="598"/>
      <c r="M77" s="171"/>
      <c r="N77" s="177"/>
      <c r="O77" s="177"/>
      <c r="P77" s="177"/>
    </row>
    <row r="78" spans="3:16" ht="12.75">
      <c r="C78" s="162"/>
      <c r="D78" s="163"/>
      <c r="E78" s="163"/>
      <c r="F78" s="163"/>
      <c r="G78" s="163"/>
      <c r="H78" s="163"/>
      <c r="I78" s="166"/>
      <c r="J78" s="167" t="s">
        <v>19</v>
      </c>
      <c r="K78" s="168"/>
      <c r="L78" s="169"/>
      <c r="M78" s="165"/>
      <c r="N78" s="177"/>
      <c r="O78" s="177"/>
      <c r="P78" s="177"/>
    </row>
    <row r="79" spans="3:16" ht="13.5" thickBot="1">
      <c r="C79" s="586" t="s">
        <v>14</v>
      </c>
      <c r="D79" s="587"/>
      <c r="E79" s="587"/>
      <c r="F79" s="587"/>
      <c r="G79" s="587"/>
      <c r="H79" s="587"/>
      <c r="I79" s="587"/>
      <c r="J79" s="587"/>
      <c r="K79" s="587"/>
      <c r="L79" s="587"/>
      <c r="M79" s="159"/>
      <c r="N79" s="150"/>
      <c r="O79" s="150"/>
      <c r="P79" s="150"/>
    </row>
    <row r="80" spans="3:16" ht="12.75">
      <c r="C80" s="152"/>
      <c r="D80" s="588" t="s">
        <v>77</v>
      </c>
      <c r="E80" s="589"/>
      <c r="F80" s="589"/>
      <c r="G80" s="589"/>
      <c r="H80" s="589"/>
      <c r="I80" s="589"/>
      <c r="J80" s="589"/>
      <c r="K80" s="589"/>
      <c r="L80" s="589"/>
      <c r="M80" s="590"/>
      <c r="N80" s="150"/>
      <c r="O80" s="150"/>
      <c r="P80" s="150"/>
    </row>
    <row r="81" spans="3:16" ht="12.75">
      <c r="C81" s="152"/>
      <c r="D81" s="591"/>
      <c r="E81" s="591"/>
      <c r="F81" s="591"/>
      <c r="G81" s="592" t="s">
        <v>75</v>
      </c>
      <c r="H81" s="593"/>
      <c r="I81" s="593"/>
      <c r="J81" s="593"/>
      <c r="K81" s="593"/>
      <c r="L81" s="594"/>
      <c r="M81" s="154"/>
      <c r="N81" s="177"/>
      <c r="O81" s="177"/>
      <c r="P81" s="177"/>
    </row>
    <row r="82" spans="3:16" ht="12.75">
      <c r="C82" s="152"/>
      <c r="D82" s="591"/>
      <c r="E82" s="591"/>
      <c r="F82" s="591"/>
      <c r="G82" s="591"/>
      <c r="H82" s="591"/>
      <c r="I82" s="155"/>
      <c r="J82" s="578" t="s">
        <v>15</v>
      </c>
      <c r="K82" s="579"/>
      <c r="L82" s="595"/>
      <c r="M82" s="160"/>
      <c r="N82" s="177"/>
      <c r="O82" s="177"/>
      <c r="P82" s="177"/>
    </row>
    <row r="83" spans="3:16" ht="12.75">
      <c r="C83" s="152"/>
      <c r="D83" s="591"/>
      <c r="E83" s="591"/>
      <c r="F83" s="591"/>
      <c r="G83" s="591"/>
      <c r="H83" s="591"/>
      <c r="I83" s="155"/>
      <c r="J83" s="578" t="s">
        <v>16</v>
      </c>
      <c r="K83" s="579"/>
      <c r="L83" s="595"/>
      <c r="M83" s="160"/>
      <c r="N83" s="177"/>
      <c r="O83" s="177"/>
      <c r="P83" s="177"/>
    </row>
    <row r="84" spans="3:16" ht="12.75">
      <c r="C84" s="152"/>
      <c r="D84" s="591"/>
      <c r="E84" s="591"/>
      <c r="F84" s="591"/>
      <c r="G84" s="591"/>
      <c r="H84" s="591"/>
      <c r="I84" s="155"/>
      <c r="J84" s="578" t="s">
        <v>17</v>
      </c>
      <c r="K84" s="579"/>
      <c r="L84" s="595"/>
      <c r="M84" s="160"/>
      <c r="N84" s="177"/>
      <c r="O84" s="177"/>
      <c r="P84" s="177"/>
    </row>
    <row r="85" spans="3:16" ht="13.5" thickBot="1">
      <c r="C85" s="586" t="s">
        <v>14</v>
      </c>
      <c r="D85" s="587"/>
      <c r="E85" s="587"/>
      <c r="F85" s="587"/>
      <c r="G85" s="587"/>
      <c r="H85" s="587"/>
      <c r="I85" s="587"/>
      <c r="J85" s="587"/>
      <c r="K85" s="587"/>
      <c r="L85" s="587"/>
      <c r="M85" s="159"/>
      <c r="N85" s="150"/>
      <c r="O85" s="150"/>
      <c r="P85" s="150"/>
    </row>
    <row r="86" spans="3:16" ht="12.75">
      <c r="C86" s="152"/>
      <c r="D86" s="588" t="s">
        <v>85</v>
      </c>
      <c r="E86" s="589"/>
      <c r="F86" s="589"/>
      <c r="G86" s="589"/>
      <c r="H86" s="589"/>
      <c r="I86" s="589"/>
      <c r="J86" s="589"/>
      <c r="K86" s="589"/>
      <c r="L86" s="589"/>
      <c r="M86" s="590"/>
      <c r="N86" s="150"/>
      <c r="O86" s="150"/>
      <c r="P86" s="150"/>
    </row>
    <row r="87" spans="3:16" ht="12.75">
      <c r="C87" s="152"/>
      <c r="D87" s="591"/>
      <c r="E87" s="591"/>
      <c r="F87" s="591"/>
      <c r="G87" s="592" t="s">
        <v>75</v>
      </c>
      <c r="H87" s="593"/>
      <c r="I87" s="593"/>
      <c r="J87" s="593"/>
      <c r="K87" s="593"/>
      <c r="L87" s="594"/>
      <c r="M87" s="154">
        <f>M88+M89+M90</f>
        <v>2007</v>
      </c>
      <c r="N87" s="177"/>
      <c r="O87" s="177"/>
      <c r="P87" s="177"/>
    </row>
    <row r="88" spans="3:16" ht="12.75">
      <c r="C88" s="152"/>
      <c r="D88" s="591"/>
      <c r="E88" s="591"/>
      <c r="F88" s="591"/>
      <c r="G88" s="591"/>
      <c r="H88" s="591"/>
      <c r="I88" s="155"/>
      <c r="J88" s="578" t="s">
        <v>15</v>
      </c>
      <c r="K88" s="579"/>
      <c r="L88" s="595"/>
      <c r="M88" s="160">
        <v>1380</v>
      </c>
      <c r="N88" s="177"/>
      <c r="O88" s="177"/>
      <c r="P88" s="177"/>
    </row>
    <row r="89" spans="3:16" ht="12.75">
      <c r="C89" s="152"/>
      <c r="D89" s="591"/>
      <c r="E89" s="591"/>
      <c r="F89" s="591"/>
      <c r="G89" s="591"/>
      <c r="H89" s="591"/>
      <c r="I89" s="155"/>
      <c r="J89" s="578" t="s">
        <v>16</v>
      </c>
      <c r="K89" s="579"/>
      <c r="L89" s="595"/>
      <c r="M89" s="160">
        <v>370</v>
      </c>
      <c r="N89" s="177"/>
      <c r="O89" s="177"/>
      <c r="P89" s="177"/>
    </row>
    <row r="90" spans="3:16" ht="12.75">
      <c r="C90" s="152"/>
      <c r="D90" s="591"/>
      <c r="E90" s="591"/>
      <c r="F90" s="591"/>
      <c r="G90" s="591"/>
      <c r="H90" s="591"/>
      <c r="I90" s="155"/>
      <c r="J90" s="578" t="s">
        <v>17</v>
      </c>
      <c r="K90" s="579"/>
      <c r="L90" s="595"/>
      <c r="M90" s="160">
        <v>257</v>
      </c>
      <c r="N90" s="177"/>
      <c r="O90" s="177"/>
      <c r="P90" s="177"/>
    </row>
    <row r="91" spans="3:16" ht="13.5" thickBot="1">
      <c r="C91" s="586" t="s">
        <v>14</v>
      </c>
      <c r="D91" s="587"/>
      <c r="E91" s="587"/>
      <c r="F91" s="587"/>
      <c r="G91" s="587"/>
      <c r="H91" s="587"/>
      <c r="I91" s="587"/>
      <c r="J91" s="587"/>
      <c r="K91" s="587"/>
      <c r="L91" s="587"/>
      <c r="M91" s="159"/>
      <c r="N91" s="150"/>
      <c r="O91" s="150"/>
      <c r="P91" s="150"/>
    </row>
    <row r="92" spans="3:16" ht="12.75">
      <c r="C92" s="152"/>
      <c r="D92" s="588" t="s">
        <v>86</v>
      </c>
      <c r="E92" s="589"/>
      <c r="F92" s="589"/>
      <c r="G92" s="589"/>
      <c r="H92" s="589"/>
      <c r="I92" s="589"/>
      <c r="J92" s="589"/>
      <c r="K92" s="589"/>
      <c r="L92" s="589"/>
      <c r="M92" s="590"/>
      <c r="N92" s="150"/>
      <c r="O92" s="150"/>
      <c r="P92" s="150"/>
    </row>
    <row r="93" spans="3:16" ht="12.75">
      <c r="C93" s="152"/>
      <c r="D93" s="591"/>
      <c r="E93" s="591"/>
      <c r="F93" s="591"/>
      <c r="G93" s="592" t="s">
        <v>75</v>
      </c>
      <c r="H93" s="593"/>
      <c r="I93" s="593"/>
      <c r="J93" s="593"/>
      <c r="K93" s="593"/>
      <c r="L93" s="594"/>
      <c r="M93" s="154">
        <f>M96</f>
        <v>240</v>
      </c>
      <c r="N93" s="177"/>
      <c r="O93" s="177"/>
      <c r="P93" s="177"/>
    </row>
    <row r="94" spans="3:16" ht="12.75">
      <c r="C94" s="152"/>
      <c r="D94" s="591"/>
      <c r="E94" s="591"/>
      <c r="F94" s="591"/>
      <c r="G94" s="591"/>
      <c r="H94" s="591"/>
      <c r="I94" s="155"/>
      <c r="J94" s="578" t="s">
        <v>15</v>
      </c>
      <c r="K94" s="579"/>
      <c r="L94" s="595"/>
      <c r="M94" s="160"/>
      <c r="N94" s="177"/>
      <c r="O94" s="177"/>
      <c r="P94" s="177"/>
    </row>
    <row r="95" spans="3:16" ht="12.75">
      <c r="C95" s="152"/>
      <c r="D95" s="591"/>
      <c r="E95" s="591"/>
      <c r="F95" s="591"/>
      <c r="G95" s="591"/>
      <c r="H95" s="591"/>
      <c r="I95" s="155"/>
      <c r="J95" s="578" t="s">
        <v>16</v>
      </c>
      <c r="K95" s="579"/>
      <c r="L95" s="595"/>
      <c r="M95" s="160"/>
      <c r="N95" s="177"/>
      <c r="O95" s="177"/>
      <c r="P95" s="177"/>
    </row>
    <row r="96" spans="3:16" ht="12.75">
      <c r="C96" s="152"/>
      <c r="D96" s="591"/>
      <c r="E96" s="591"/>
      <c r="F96" s="591"/>
      <c r="G96" s="591"/>
      <c r="H96" s="591"/>
      <c r="I96" s="155"/>
      <c r="J96" s="578" t="s">
        <v>17</v>
      </c>
      <c r="K96" s="579"/>
      <c r="L96" s="595"/>
      <c r="M96" s="160">
        <v>240</v>
      </c>
      <c r="N96" s="177"/>
      <c r="O96" s="177"/>
      <c r="P96" s="177"/>
    </row>
    <row r="97" spans="3:16" ht="13.5" thickBot="1">
      <c r="C97" s="586" t="s">
        <v>14</v>
      </c>
      <c r="D97" s="587"/>
      <c r="E97" s="587"/>
      <c r="F97" s="587"/>
      <c r="G97" s="587"/>
      <c r="H97" s="587"/>
      <c r="I97" s="587"/>
      <c r="J97" s="587"/>
      <c r="K97" s="587"/>
      <c r="L97" s="587"/>
      <c r="M97" s="159"/>
      <c r="N97" s="150"/>
      <c r="O97" s="150"/>
      <c r="P97" s="150"/>
    </row>
    <row r="98" spans="3:16" ht="32.25" customHeight="1">
      <c r="C98" s="152"/>
      <c r="D98" s="588" t="s">
        <v>87</v>
      </c>
      <c r="E98" s="589"/>
      <c r="F98" s="589"/>
      <c r="G98" s="589"/>
      <c r="H98" s="589"/>
      <c r="I98" s="589"/>
      <c r="J98" s="589"/>
      <c r="K98" s="589"/>
      <c r="L98" s="589"/>
      <c r="M98" s="590"/>
      <c r="N98" s="150"/>
      <c r="O98" s="150"/>
      <c r="P98" s="150"/>
    </row>
    <row r="99" spans="3:16" ht="12.75">
      <c r="C99" s="152"/>
      <c r="D99" s="591"/>
      <c r="E99" s="591"/>
      <c r="F99" s="591"/>
      <c r="G99" s="592" t="s">
        <v>75</v>
      </c>
      <c r="H99" s="593"/>
      <c r="I99" s="593"/>
      <c r="J99" s="593"/>
      <c r="K99" s="593"/>
      <c r="L99" s="594"/>
      <c r="M99" s="154"/>
      <c r="N99" s="177"/>
      <c r="O99" s="177"/>
      <c r="P99" s="177"/>
    </row>
    <row r="100" spans="3:16" ht="12.75">
      <c r="C100" s="152"/>
      <c r="D100" s="591"/>
      <c r="E100" s="591"/>
      <c r="F100" s="591"/>
      <c r="G100" s="591"/>
      <c r="H100" s="591"/>
      <c r="I100" s="155"/>
      <c r="J100" s="578" t="s">
        <v>15</v>
      </c>
      <c r="K100" s="579"/>
      <c r="L100" s="595"/>
      <c r="M100" s="160"/>
      <c r="N100" s="177"/>
      <c r="O100" s="177"/>
      <c r="P100" s="177"/>
    </row>
    <row r="101" spans="3:16" ht="12.75">
      <c r="C101" s="152"/>
      <c r="D101" s="591"/>
      <c r="E101" s="591"/>
      <c r="F101" s="591"/>
      <c r="G101" s="591"/>
      <c r="H101" s="591"/>
      <c r="I101" s="155"/>
      <c r="J101" s="578" t="s">
        <v>16</v>
      </c>
      <c r="K101" s="579"/>
      <c r="L101" s="595"/>
      <c r="M101" s="160"/>
      <c r="N101" s="177"/>
      <c r="O101" s="177"/>
      <c r="P101" s="177"/>
    </row>
    <row r="102" spans="3:16" ht="12.75">
      <c r="C102" s="152"/>
      <c r="D102" s="591"/>
      <c r="E102" s="591"/>
      <c r="F102" s="591"/>
      <c r="G102" s="591"/>
      <c r="H102" s="591"/>
      <c r="I102" s="155"/>
      <c r="J102" s="578" t="s">
        <v>17</v>
      </c>
      <c r="K102" s="579"/>
      <c r="L102" s="595"/>
      <c r="M102" s="189"/>
      <c r="N102" s="177"/>
      <c r="O102" s="177"/>
      <c r="P102" s="177"/>
    </row>
    <row r="103" spans="3:16" ht="12.75">
      <c r="C103" s="162"/>
      <c r="D103" s="163"/>
      <c r="E103" s="163"/>
      <c r="F103" s="163"/>
      <c r="G103" s="163"/>
      <c r="H103" s="163"/>
      <c r="I103" s="166"/>
      <c r="J103" s="624" t="s">
        <v>76</v>
      </c>
      <c r="K103" s="625"/>
      <c r="L103" s="626"/>
      <c r="M103" s="171"/>
      <c r="N103" s="177"/>
      <c r="O103" s="177"/>
      <c r="P103" s="177"/>
    </row>
    <row r="104" spans="3:16" ht="12.75">
      <c r="C104" s="162"/>
      <c r="D104" s="163"/>
      <c r="E104" s="163"/>
      <c r="F104" s="163"/>
      <c r="G104" s="163"/>
      <c r="H104" s="163"/>
      <c r="I104" s="166"/>
      <c r="J104" s="578" t="s">
        <v>18</v>
      </c>
      <c r="K104" s="579"/>
      <c r="L104" s="595"/>
      <c r="M104" s="170"/>
      <c r="N104" s="177"/>
      <c r="O104" s="177"/>
      <c r="P104" s="177"/>
    </row>
    <row r="105" spans="3:16" ht="13.5" thickBot="1">
      <c r="C105" s="586" t="s">
        <v>14</v>
      </c>
      <c r="D105" s="587"/>
      <c r="E105" s="587"/>
      <c r="F105" s="587"/>
      <c r="G105" s="587"/>
      <c r="H105" s="587"/>
      <c r="I105" s="587"/>
      <c r="J105" s="587"/>
      <c r="K105" s="587"/>
      <c r="L105" s="587"/>
      <c r="M105" s="159"/>
      <c r="N105" s="150"/>
      <c r="O105" s="150"/>
      <c r="P105" s="150"/>
    </row>
    <row r="106" spans="3:16" ht="12.75">
      <c r="C106" s="152"/>
      <c r="D106" s="588" t="s">
        <v>88</v>
      </c>
      <c r="E106" s="589"/>
      <c r="F106" s="589"/>
      <c r="G106" s="589"/>
      <c r="H106" s="589"/>
      <c r="I106" s="589"/>
      <c r="J106" s="589"/>
      <c r="K106" s="589"/>
      <c r="L106" s="589"/>
      <c r="M106" s="590"/>
      <c r="N106" s="150"/>
      <c r="O106" s="150"/>
      <c r="P106" s="150"/>
    </row>
    <row r="107" spans="3:16" ht="12.75">
      <c r="C107" s="152"/>
      <c r="D107" s="591"/>
      <c r="E107" s="591"/>
      <c r="F107" s="591"/>
      <c r="G107" s="592" t="s">
        <v>75</v>
      </c>
      <c r="H107" s="593"/>
      <c r="I107" s="593"/>
      <c r="J107" s="593"/>
      <c r="K107" s="593"/>
      <c r="L107" s="594"/>
      <c r="M107" s="154">
        <f>M108+M109+M110</f>
        <v>40241</v>
      </c>
      <c r="N107" s="177"/>
      <c r="O107" s="177"/>
      <c r="P107" s="177"/>
    </row>
    <row r="108" spans="3:16" ht="12.75">
      <c r="C108" s="152"/>
      <c r="D108" s="591"/>
      <c r="E108" s="591"/>
      <c r="F108" s="591"/>
      <c r="G108" s="591"/>
      <c r="H108" s="591"/>
      <c r="I108" s="155"/>
      <c r="J108" s="578" t="s">
        <v>15</v>
      </c>
      <c r="K108" s="579"/>
      <c r="L108" s="595"/>
      <c r="M108" s="160">
        <v>31793</v>
      </c>
      <c r="N108" s="177"/>
      <c r="O108" s="177"/>
      <c r="P108" s="177"/>
    </row>
    <row r="109" spans="3:16" ht="12.75">
      <c r="C109" s="152"/>
      <c r="D109" s="591"/>
      <c r="E109" s="591"/>
      <c r="F109" s="591"/>
      <c r="G109" s="591"/>
      <c r="H109" s="591"/>
      <c r="I109" s="155"/>
      <c r="J109" s="578" t="s">
        <v>16</v>
      </c>
      <c r="K109" s="579"/>
      <c r="L109" s="595"/>
      <c r="M109" s="160">
        <v>4340</v>
      </c>
      <c r="N109" s="177"/>
      <c r="O109" s="177"/>
      <c r="P109" s="177"/>
    </row>
    <row r="110" spans="3:16" ht="12.75">
      <c r="C110" s="152"/>
      <c r="D110" s="591"/>
      <c r="E110" s="591"/>
      <c r="F110" s="591"/>
      <c r="G110" s="591"/>
      <c r="H110" s="591"/>
      <c r="I110" s="155"/>
      <c r="J110" s="578" t="s">
        <v>17</v>
      </c>
      <c r="K110" s="579"/>
      <c r="L110" s="595"/>
      <c r="M110" s="206">
        <v>4108</v>
      </c>
      <c r="N110" s="177"/>
      <c r="O110" s="177"/>
      <c r="P110" s="177"/>
    </row>
    <row r="111" spans="3:16" ht="12.75">
      <c r="C111" s="162"/>
      <c r="D111" s="163"/>
      <c r="E111" s="163"/>
      <c r="F111" s="163"/>
      <c r="G111" s="163"/>
      <c r="H111" s="163"/>
      <c r="I111" s="177"/>
      <c r="J111" s="178" t="s">
        <v>76</v>
      </c>
      <c r="K111" s="178"/>
      <c r="L111" s="178"/>
      <c r="M111" s="179"/>
      <c r="N111" s="180"/>
      <c r="O111" s="180"/>
      <c r="P111" s="180"/>
    </row>
    <row r="112" spans="3:16" ht="12.75">
      <c r="C112" s="162"/>
      <c r="D112" s="163"/>
      <c r="E112" s="163"/>
      <c r="F112" s="163"/>
      <c r="G112" s="163"/>
      <c r="H112" s="163"/>
      <c r="I112" s="181"/>
      <c r="J112" s="624" t="s">
        <v>18</v>
      </c>
      <c r="K112" s="625"/>
      <c r="L112" s="626"/>
      <c r="M112" s="182">
        <v>866</v>
      </c>
      <c r="N112" s="177"/>
      <c r="O112" s="177"/>
      <c r="P112" s="177"/>
    </row>
    <row r="113" spans="3:16" ht="13.5" thickBot="1">
      <c r="C113" s="586" t="s">
        <v>14</v>
      </c>
      <c r="D113" s="587"/>
      <c r="E113" s="587"/>
      <c r="F113" s="587"/>
      <c r="G113" s="587"/>
      <c r="H113" s="587"/>
      <c r="I113" s="587"/>
      <c r="J113" s="587"/>
      <c r="K113" s="587"/>
      <c r="L113" s="587"/>
      <c r="M113" s="159"/>
      <c r="N113" s="150"/>
      <c r="O113" s="150"/>
      <c r="P113" s="150"/>
    </row>
    <row r="114" spans="3:16" ht="12.75">
      <c r="C114" s="152"/>
      <c r="D114" s="588" t="s">
        <v>89</v>
      </c>
      <c r="E114" s="589"/>
      <c r="F114" s="589"/>
      <c r="G114" s="589"/>
      <c r="H114" s="589"/>
      <c r="I114" s="589"/>
      <c r="J114" s="589"/>
      <c r="K114" s="589"/>
      <c r="L114" s="589"/>
      <c r="M114" s="590"/>
      <c r="N114" s="150"/>
      <c r="O114" s="150"/>
      <c r="P114" s="150"/>
    </row>
    <row r="115" spans="3:16" ht="12.75">
      <c r="C115" s="152"/>
      <c r="D115" s="591"/>
      <c r="E115" s="591"/>
      <c r="F115" s="591"/>
      <c r="G115" s="592" t="s">
        <v>75</v>
      </c>
      <c r="H115" s="593"/>
      <c r="I115" s="593"/>
      <c r="J115" s="593"/>
      <c r="K115" s="593"/>
      <c r="L115" s="594"/>
      <c r="M115" s="154">
        <f>M118</f>
        <v>102</v>
      </c>
      <c r="N115" s="177"/>
      <c r="O115" s="177"/>
      <c r="P115" s="177"/>
    </row>
    <row r="116" spans="3:16" ht="12.75">
      <c r="C116" s="152"/>
      <c r="D116" s="591"/>
      <c r="E116" s="591"/>
      <c r="F116" s="591"/>
      <c r="G116" s="591"/>
      <c r="H116" s="591"/>
      <c r="I116" s="155"/>
      <c r="J116" s="578" t="s">
        <v>15</v>
      </c>
      <c r="K116" s="579"/>
      <c r="L116" s="595"/>
      <c r="M116" s="160"/>
      <c r="N116" s="177"/>
      <c r="O116" s="177"/>
      <c r="P116" s="177"/>
    </row>
    <row r="117" spans="3:16" ht="12.75">
      <c r="C117" s="152"/>
      <c r="D117" s="591"/>
      <c r="E117" s="591"/>
      <c r="F117" s="591"/>
      <c r="G117" s="591"/>
      <c r="H117" s="591"/>
      <c r="I117" s="155"/>
      <c r="J117" s="578" t="s">
        <v>16</v>
      </c>
      <c r="K117" s="579"/>
      <c r="L117" s="595"/>
      <c r="M117" s="160"/>
      <c r="N117" s="177"/>
      <c r="O117" s="177"/>
      <c r="P117" s="177"/>
    </row>
    <row r="118" spans="3:16" ht="12.75">
      <c r="C118" s="152"/>
      <c r="D118" s="591"/>
      <c r="E118" s="591"/>
      <c r="F118" s="591"/>
      <c r="G118" s="591"/>
      <c r="H118" s="591"/>
      <c r="I118" s="155"/>
      <c r="J118" s="578" t="s">
        <v>17</v>
      </c>
      <c r="K118" s="579"/>
      <c r="L118" s="595"/>
      <c r="M118" s="160">
        <v>102</v>
      </c>
      <c r="N118" s="177"/>
      <c r="O118" s="177"/>
      <c r="P118" s="177"/>
    </row>
    <row r="119" spans="3:16" ht="24.75" customHeight="1">
      <c r="C119" s="162"/>
      <c r="D119" s="163"/>
      <c r="E119" s="163"/>
      <c r="F119" s="163"/>
      <c r="G119" s="163"/>
      <c r="H119" s="163"/>
      <c r="I119" s="640" t="s">
        <v>76</v>
      </c>
      <c r="J119" s="641"/>
      <c r="K119" s="641"/>
      <c r="L119" s="292"/>
      <c r="M119" s="293"/>
      <c r="N119" s="314"/>
      <c r="O119" s="314"/>
      <c r="P119" s="314"/>
    </row>
    <row r="120" spans="3:16" ht="17.25" customHeight="1">
      <c r="C120" s="162"/>
      <c r="D120" s="163"/>
      <c r="E120" s="163"/>
      <c r="F120" s="163"/>
      <c r="G120" s="163"/>
      <c r="H120" s="163"/>
      <c r="I120" s="166"/>
      <c r="J120" s="578" t="s">
        <v>19</v>
      </c>
      <c r="K120" s="579"/>
      <c r="L120" s="169"/>
      <c r="M120" s="165">
        <v>13000</v>
      </c>
      <c r="N120" s="177"/>
      <c r="O120" s="177"/>
      <c r="P120" s="177"/>
    </row>
    <row r="121" spans="3:16" ht="13.5" thickBot="1">
      <c r="C121" s="586" t="s">
        <v>14</v>
      </c>
      <c r="D121" s="587"/>
      <c r="E121" s="587"/>
      <c r="F121" s="587"/>
      <c r="G121" s="587"/>
      <c r="H121" s="587"/>
      <c r="I121" s="587"/>
      <c r="J121" s="587"/>
      <c r="K121" s="587"/>
      <c r="L121" s="587"/>
      <c r="M121" s="159"/>
      <c r="N121" s="150"/>
      <c r="O121" s="150"/>
      <c r="P121" s="150"/>
    </row>
    <row r="122" spans="3:16" ht="29.25" customHeight="1">
      <c r="C122" s="152"/>
      <c r="D122" s="588" t="s">
        <v>90</v>
      </c>
      <c r="E122" s="589"/>
      <c r="F122" s="589"/>
      <c r="G122" s="589"/>
      <c r="H122" s="589"/>
      <c r="I122" s="589"/>
      <c r="J122" s="589"/>
      <c r="K122" s="589"/>
      <c r="L122" s="589"/>
      <c r="M122" s="590"/>
      <c r="N122" s="150"/>
      <c r="O122" s="150"/>
      <c r="P122" s="150"/>
    </row>
    <row r="123" spans="3:16" ht="12.75">
      <c r="C123" s="152"/>
      <c r="D123" s="591"/>
      <c r="E123" s="591"/>
      <c r="F123" s="591"/>
      <c r="G123" s="592" t="s">
        <v>75</v>
      </c>
      <c r="H123" s="593"/>
      <c r="I123" s="593"/>
      <c r="J123" s="593"/>
      <c r="K123" s="593"/>
      <c r="L123" s="594"/>
      <c r="M123" s="154">
        <f>M126</f>
        <v>4</v>
      </c>
      <c r="N123" s="177"/>
      <c r="O123" s="177"/>
      <c r="P123" s="177"/>
    </row>
    <row r="124" spans="3:16" ht="12.75">
      <c r="C124" s="152"/>
      <c r="D124" s="591"/>
      <c r="E124" s="591"/>
      <c r="F124" s="591"/>
      <c r="G124" s="591"/>
      <c r="H124" s="591"/>
      <c r="I124" s="155"/>
      <c r="J124" s="578" t="s">
        <v>15</v>
      </c>
      <c r="K124" s="579"/>
      <c r="L124" s="595"/>
      <c r="M124" s="160"/>
      <c r="N124" s="177"/>
      <c r="O124" s="177"/>
      <c r="P124" s="177"/>
    </row>
    <row r="125" spans="3:16" ht="12.75">
      <c r="C125" s="152"/>
      <c r="D125" s="591"/>
      <c r="E125" s="591"/>
      <c r="F125" s="591"/>
      <c r="G125" s="591"/>
      <c r="H125" s="591"/>
      <c r="I125" s="155"/>
      <c r="J125" s="578" t="s">
        <v>16</v>
      </c>
      <c r="K125" s="579"/>
      <c r="L125" s="595"/>
      <c r="M125" s="160"/>
      <c r="N125" s="177"/>
      <c r="O125" s="177"/>
      <c r="P125" s="177"/>
    </row>
    <row r="126" spans="3:16" ht="12.75">
      <c r="C126" s="152"/>
      <c r="D126" s="591"/>
      <c r="E126" s="591"/>
      <c r="F126" s="591"/>
      <c r="G126" s="591"/>
      <c r="H126" s="591"/>
      <c r="I126" s="155"/>
      <c r="J126" s="578" t="s">
        <v>17</v>
      </c>
      <c r="K126" s="579"/>
      <c r="L126" s="595"/>
      <c r="M126" s="160">
        <v>4</v>
      </c>
      <c r="N126" s="177"/>
      <c r="O126" s="177"/>
      <c r="P126" s="177"/>
    </row>
    <row r="127" spans="3:16" ht="13.5" thickBot="1">
      <c r="C127" s="586" t="s">
        <v>14</v>
      </c>
      <c r="D127" s="587"/>
      <c r="E127" s="587"/>
      <c r="F127" s="587"/>
      <c r="G127" s="587"/>
      <c r="H127" s="587"/>
      <c r="I127" s="587"/>
      <c r="J127" s="587"/>
      <c r="K127" s="587"/>
      <c r="L127" s="587"/>
      <c r="M127" s="159"/>
      <c r="N127" s="150"/>
      <c r="O127" s="150"/>
      <c r="P127" s="150"/>
    </row>
    <row r="128" spans="3:16" ht="12.75">
      <c r="C128" s="151"/>
      <c r="D128" s="637" t="s">
        <v>91</v>
      </c>
      <c r="E128" s="638"/>
      <c r="F128" s="638"/>
      <c r="G128" s="638"/>
      <c r="H128" s="638"/>
      <c r="I128" s="638"/>
      <c r="J128" s="638"/>
      <c r="K128" s="638"/>
      <c r="L128" s="638"/>
      <c r="M128" s="639"/>
      <c r="N128" s="150"/>
      <c r="O128" s="150"/>
      <c r="P128" s="150"/>
    </row>
    <row r="129" spans="3:16" ht="12.75">
      <c r="C129" s="151"/>
      <c r="D129" s="151"/>
      <c r="E129" s="151"/>
      <c r="F129" s="151"/>
      <c r="G129" s="151"/>
      <c r="H129" s="151"/>
      <c r="I129" s="631" t="s">
        <v>75</v>
      </c>
      <c r="J129" s="632"/>
      <c r="K129" s="632"/>
      <c r="L129" s="633"/>
      <c r="M129" s="183">
        <f>M130+M131+M132</f>
        <v>17469</v>
      </c>
      <c r="N129" s="150"/>
      <c r="O129" s="150"/>
      <c r="P129" s="150"/>
    </row>
    <row r="130" spans="3:16" ht="12.75">
      <c r="C130" s="151"/>
      <c r="D130" s="151"/>
      <c r="E130" s="151"/>
      <c r="F130" s="151"/>
      <c r="G130" s="151"/>
      <c r="H130" s="151"/>
      <c r="I130" s="151"/>
      <c r="J130" s="628" t="s">
        <v>15</v>
      </c>
      <c r="K130" s="629"/>
      <c r="L130" s="630"/>
      <c r="M130" s="151">
        <v>4125</v>
      </c>
      <c r="N130" s="150"/>
      <c r="O130" s="150"/>
      <c r="P130" s="150"/>
    </row>
    <row r="131" spans="3:16" ht="12.75">
      <c r="C131" s="151"/>
      <c r="D131" s="151"/>
      <c r="E131" s="151"/>
      <c r="F131" s="151"/>
      <c r="G131" s="151"/>
      <c r="H131" s="151"/>
      <c r="I131" s="151"/>
      <c r="J131" s="628" t="s">
        <v>16</v>
      </c>
      <c r="K131" s="629"/>
      <c r="L131" s="630"/>
      <c r="M131" s="151">
        <v>1103</v>
      </c>
      <c r="N131" s="150"/>
      <c r="O131" s="150"/>
      <c r="P131" s="150"/>
    </row>
    <row r="132" spans="3:16" ht="12.75">
      <c r="C132" s="151"/>
      <c r="D132" s="151"/>
      <c r="E132" s="151"/>
      <c r="F132" s="151"/>
      <c r="G132" s="151"/>
      <c r="H132" s="151"/>
      <c r="I132" s="151"/>
      <c r="J132" s="631" t="s">
        <v>17</v>
      </c>
      <c r="K132" s="632"/>
      <c r="L132" s="633"/>
      <c r="M132" s="184">
        <v>12241</v>
      </c>
      <c r="N132" s="138"/>
      <c r="O132" s="138"/>
      <c r="P132" s="138"/>
    </row>
    <row r="133" spans="3:16" ht="12.75">
      <c r="C133" s="151"/>
      <c r="D133" s="151"/>
      <c r="E133" s="151"/>
      <c r="F133" s="151"/>
      <c r="G133" s="151"/>
      <c r="H133" s="151"/>
      <c r="I133" s="151"/>
      <c r="J133" s="634" t="s">
        <v>76</v>
      </c>
      <c r="K133" s="635"/>
      <c r="L133" s="636"/>
      <c r="M133" s="301"/>
      <c r="N133" s="302"/>
      <c r="O133" s="302"/>
      <c r="P133" s="302"/>
    </row>
    <row r="134" spans="3:17" ht="12.75">
      <c r="C134" s="306"/>
      <c r="D134" s="307"/>
      <c r="E134" s="307"/>
      <c r="F134" s="307"/>
      <c r="G134" s="307"/>
      <c r="H134" s="307"/>
      <c r="I134" s="307"/>
      <c r="J134" s="308" t="s">
        <v>18</v>
      </c>
      <c r="K134" s="308"/>
      <c r="L134" s="309"/>
      <c r="M134" s="310">
        <v>45</v>
      </c>
      <c r="N134" s="311"/>
      <c r="O134" s="311"/>
      <c r="P134" s="311"/>
      <c r="Q134" s="312"/>
    </row>
    <row r="135" spans="3:16" ht="12.75">
      <c r="C135" s="583" t="s">
        <v>72</v>
      </c>
      <c r="D135" s="584"/>
      <c r="E135" s="584"/>
      <c r="F135" s="584"/>
      <c r="G135" s="584"/>
      <c r="H135" s="584"/>
      <c r="I135" s="584"/>
      <c r="J135" s="584"/>
      <c r="K135" s="584"/>
      <c r="L135" s="585"/>
      <c r="M135" s="129"/>
      <c r="N135" s="150"/>
      <c r="O135" s="150"/>
      <c r="P135" s="150"/>
    </row>
    <row r="136" spans="3:16" ht="12.75">
      <c r="C136" s="151"/>
      <c r="D136" s="637" t="s">
        <v>92</v>
      </c>
      <c r="E136" s="638"/>
      <c r="F136" s="638"/>
      <c r="G136" s="638"/>
      <c r="H136" s="638"/>
      <c r="I136" s="638"/>
      <c r="J136" s="638"/>
      <c r="K136" s="638"/>
      <c r="L136" s="638"/>
      <c r="M136" s="639"/>
      <c r="N136" s="150"/>
      <c r="O136" s="150"/>
      <c r="P136" s="150"/>
    </row>
    <row r="137" spans="3:16" ht="12.75">
      <c r="C137" s="151"/>
      <c r="D137" s="151"/>
      <c r="E137" s="151"/>
      <c r="F137" s="151"/>
      <c r="G137" s="151"/>
      <c r="H137" s="151"/>
      <c r="I137" s="631" t="s">
        <v>75</v>
      </c>
      <c r="J137" s="632"/>
      <c r="K137" s="632"/>
      <c r="L137" s="633"/>
      <c r="M137" s="183">
        <f>M140</f>
        <v>929</v>
      </c>
      <c r="N137" s="150"/>
      <c r="O137" s="150"/>
      <c r="P137" s="150"/>
    </row>
    <row r="138" spans="3:16" ht="12.75">
      <c r="C138" s="151"/>
      <c r="D138" s="151"/>
      <c r="E138" s="151"/>
      <c r="F138" s="151"/>
      <c r="G138" s="151"/>
      <c r="H138" s="151"/>
      <c r="I138" s="151"/>
      <c r="J138" s="628" t="s">
        <v>15</v>
      </c>
      <c r="K138" s="629"/>
      <c r="L138" s="630"/>
      <c r="M138" s="151"/>
      <c r="N138" s="150"/>
      <c r="O138" s="150"/>
      <c r="P138" s="150"/>
    </row>
    <row r="139" spans="3:16" ht="12.75">
      <c r="C139" s="151"/>
      <c r="D139" s="151"/>
      <c r="E139" s="151"/>
      <c r="F139" s="151"/>
      <c r="G139" s="151"/>
      <c r="H139" s="151"/>
      <c r="I139" s="151"/>
      <c r="J139" s="628" t="s">
        <v>16</v>
      </c>
      <c r="K139" s="629"/>
      <c r="L139" s="630"/>
      <c r="M139" s="151"/>
      <c r="N139" s="150"/>
      <c r="O139" s="150"/>
      <c r="P139" s="150"/>
    </row>
    <row r="140" spans="3:16" ht="12.75">
      <c r="C140" s="151"/>
      <c r="D140" s="151"/>
      <c r="E140" s="151"/>
      <c r="F140" s="151"/>
      <c r="G140" s="151"/>
      <c r="H140" s="151"/>
      <c r="I140" s="151"/>
      <c r="J140" s="642" t="s">
        <v>17</v>
      </c>
      <c r="K140" s="643"/>
      <c r="L140" s="644"/>
      <c r="M140" s="185">
        <v>929</v>
      </c>
      <c r="N140" s="150"/>
      <c r="O140" s="150"/>
      <c r="P140" s="150"/>
    </row>
    <row r="141" spans="3:16" ht="12.75">
      <c r="C141" s="151"/>
      <c r="D141" s="151"/>
      <c r="E141" s="151"/>
      <c r="F141" s="151"/>
      <c r="G141" s="151"/>
      <c r="H141" s="151"/>
      <c r="I141" s="151"/>
      <c r="J141" s="628" t="s">
        <v>68</v>
      </c>
      <c r="K141" s="629"/>
      <c r="L141" s="630"/>
      <c r="M141" s="151"/>
      <c r="N141" s="150"/>
      <c r="O141" s="150"/>
      <c r="P141" s="150"/>
    </row>
    <row r="142" spans="3:16" ht="12.75">
      <c r="C142" s="583" t="s">
        <v>72</v>
      </c>
      <c r="D142" s="584"/>
      <c r="E142" s="584"/>
      <c r="F142" s="584"/>
      <c r="G142" s="584"/>
      <c r="H142" s="584"/>
      <c r="I142" s="584"/>
      <c r="J142" s="584"/>
      <c r="K142" s="584"/>
      <c r="L142" s="585"/>
      <c r="M142" s="129"/>
      <c r="N142" s="150"/>
      <c r="O142" s="150"/>
      <c r="P142" s="150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spans="3:16" ht="12.75">
      <c r="C153" s="78"/>
      <c r="D153" s="573" t="s">
        <v>93</v>
      </c>
      <c r="E153" s="574"/>
      <c r="F153" s="574"/>
      <c r="G153" s="574"/>
      <c r="H153" s="574"/>
      <c r="I153" s="574"/>
      <c r="J153" s="574"/>
      <c r="K153" s="574"/>
      <c r="L153" s="574"/>
      <c r="M153" s="575"/>
      <c r="N153" s="139"/>
      <c r="O153" s="139"/>
      <c r="P153" s="139"/>
    </row>
    <row r="154" spans="3:16" ht="12.75">
      <c r="C154" s="78"/>
      <c r="D154" s="627" t="s">
        <v>93</v>
      </c>
      <c r="E154" s="571"/>
      <c r="F154" s="571"/>
      <c r="G154" s="571"/>
      <c r="H154" s="571"/>
      <c r="I154" s="571"/>
      <c r="J154" s="571"/>
      <c r="K154" s="571"/>
      <c r="L154" s="571"/>
      <c r="M154" s="572"/>
      <c r="N154" s="139"/>
      <c r="O154" s="139"/>
      <c r="P154" s="139"/>
    </row>
    <row r="155" spans="3:13" ht="15">
      <c r="C155" s="78"/>
      <c r="D155" s="78"/>
      <c r="E155" s="78"/>
      <c r="F155" s="78"/>
      <c r="G155" s="78"/>
      <c r="H155" s="78"/>
      <c r="I155" s="567" t="s">
        <v>75</v>
      </c>
      <c r="J155" s="568"/>
      <c r="K155" s="568"/>
      <c r="L155" s="569"/>
      <c r="M155" s="130">
        <f>M156+M157+M158</f>
        <v>1279</v>
      </c>
    </row>
    <row r="156" spans="3:13" ht="15">
      <c r="C156" s="131"/>
      <c r="D156" s="131"/>
      <c r="E156" s="131"/>
      <c r="F156" s="131"/>
      <c r="G156" s="131"/>
      <c r="H156" s="131"/>
      <c r="I156" s="131"/>
      <c r="J156" s="555" t="s">
        <v>15</v>
      </c>
      <c r="K156" s="556"/>
      <c r="L156" s="557"/>
      <c r="M156" s="131">
        <v>48</v>
      </c>
    </row>
    <row r="157" spans="3:13" ht="15">
      <c r="C157" s="131"/>
      <c r="D157" s="131"/>
      <c r="E157" s="131"/>
      <c r="F157" s="131"/>
      <c r="G157" s="131"/>
      <c r="H157" s="131"/>
      <c r="I157" s="131"/>
      <c r="J157" s="555" t="s">
        <v>16</v>
      </c>
      <c r="K157" s="556"/>
      <c r="L157" s="557"/>
      <c r="M157" s="131">
        <v>13</v>
      </c>
    </row>
    <row r="158" spans="3:13" ht="15">
      <c r="C158" s="131"/>
      <c r="D158" s="131"/>
      <c r="E158" s="131"/>
      <c r="F158" s="131"/>
      <c r="G158" s="131"/>
      <c r="H158" s="131"/>
      <c r="I158" s="131"/>
      <c r="J158" s="558" t="s">
        <v>17</v>
      </c>
      <c r="K158" s="559"/>
      <c r="L158" s="560"/>
      <c r="M158" s="137">
        <v>1218</v>
      </c>
    </row>
    <row r="159" spans="3:16" ht="15">
      <c r="C159" s="131"/>
      <c r="D159" s="131"/>
      <c r="E159" s="131"/>
      <c r="F159" s="131"/>
      <c r="G159" s="131"/>
      <c r="H159" s="131"/>
      <c r="I159" s="561" t="s">
        <v>76</v>
      </c>
      <c r="J159" s="562"/>
      <c r="K159" s="562"/>
      <c r="L159" s="305"/>
      <c r="M159" s="303">
        <v>170</v>
      </c>
      <c r="N159" s="304"/>
      <c r="O159" s="304"/>
      <c r="P159" s="304"/>
    </row>
    <row r="160" spans="3:13" ht="15">
      <c r="C160" s="552" t="s">
        <v>72</v>
      </c>
      <c r="D160" s="553"/>
      <c r="E160" s="553"/>
      <c r="F160" s="553"/>
      <c r="G160" s="553"/>
      <c r="H160" s="553"/>
      <c r="I160" s="553"/>
      <c r="J160" s="553"/>
      <c r="K160" s="553"/>
      <c r="L160" s="554"/>
      <c r="M160" s="295"/>
    </row>
    <row r="161" spans="3:16" ht="12.75">
      <c r="C161" s="78"/>
      <c r="D161" s="573"/>
      <c r="E161" s="574"/>
      <c r="F161" s="574"/>
      <c r="G161" s="574"/>
      <c r="H161" s="574"/>
      <c r="I161" s="574"/>
      <c r="J161" s="574"/>
      <c r="K161" s="574"/>
      <c r="L161" s="574"/>
      <c r="M161" s="575"/>
      <c r="N161" s="139"/>
      <c r="O161" s="139"/>
      <c r="P161" s="139"/>
    </row>
    <row r="162" spans="3:16" ht="12.75">
      <c r="C162" s="78"/>
      <c r="D162" s="570" t="s">
        <v>227</v>
      </c>
      <c r="E162" s="571"/>
      <c r="F162" s="571"/>
      <c r="G162" s="571"/>
      <c r="H162" s="571"/>
      <c r="I162" s="571"/>
      <c r="J162" s="571"/>
      <c r="K162" s="571"/>
      <c r="L162" s="571"/>
      <c r="M162" s="572"/>
      <c r="N162" s="139"/>
      <c r="O162" s="139"/>
      <c r="P162" s="139"/>
    </row>
    <row r="163" spans="3:13" ht="15">
      <c r="C163" s="78"/>
      <c r="D163" s="78"/>
      <c r="E163" s="78"/>
      <c r="F163" s="78"/>
      <c r="G163" s="78"/>
      <c r="H163" s="78"/>
      <c r="I163" s="567" t="s">
        <v>75</v>
      </c>
      <c r="J163" s="568"/>
      <c r="K163" s="568"/>
      <c r="L163" s="569"/>
      <c r="M163" s="130">
        <f>M167+M169</f>
        <v>1299</v>
      </c>
    </row>
    <row r="164" spans="3:13" ht="15">
      <c r="C164" s="131"/>
      <c r="D164" s="131"/>
      <c r="E164" s="131"/>
      <c r="F164" s="131"/>
      <c r="G164" s="131"/>
      <c r="H164" s="131"/>
      <c r="I164" s="131"/>
      <c r="J164" s="555" t="s">
        <v>15</v>
      </c>
      <c r="K164" s="556"/>
      <c r="L164" s="557"/>
      <c r="M164" s="131"/>
    </row>
    <row r="165" spans="3:13" ht="15">
      <c r="C165" s="131"/>
      <c r="D165" s="131"/>
      <c r="E165" s="131"/>
      <c r="F165" s="131"/>
      <c r="G165" s="131"/>
      <c r="H165" s="131"/>
      <c r="I165" s="131"/>
      <c r="J165" s="555" t="s">
        <v>16</v>
      </c>
      <c r="K165" s="556"/>
      <c r="L165" s="557"/>
      <c r="M165" s="131"/>
    </row>
    <row r="166" spans="3:13" ht="15">
      <c r="C166" s="131"/>
      <c r="D166" s="131"/>
      <c r="E166" s="131"/>
      <c r="F166" s="131"/>
      <c r="G166" s="131"/>
      <c r="H166" s="131"/>
      <c r="I166" s="131"/>
      <c r="J166" s="558" t="s">
        <v>17</v>
      </c>
      <c r="K166" s="559"/>
      <c r="L166" s="560"/>
      <c r="M166" s="137"/>
    </row>
    <row r="167" spans="3:13" ht="15">
      <c r="C167" s="131"/>
      <c r="D167" s="131"/>
      <c r="E167" s="131"/>
      <c r="F167" s="131"/>
      <c r="G167" s="131"/>
      <c r="H167" s="131"/>
      <c r="I167" s="555" t="s">
        <v>228</v>
      </c>
      <c r="J167" s="556"/>
      <c r="K167" s="556"/>
      <c r="L167" s="417"/>
      <c r="M167" s="137">
        <v>551</v>
      </c>
    </row>
    <row r="168" spans="3:16" ht="15">
      <c r="C168" s="131"/>
      <c r="D168" s="131"/>
      <c r="E168" s="131"/>
      <c r="F168" s="131"/>
      <c r="G168" s="131"/>
      <c r="H168" s="131"/>
      <c r="I168" s="561" t="s">
        <v>76</v>
      </c>
      <c r="J168" s="562"/>
      <c r="K168" s="562"/>
      <c r="L168" s="305"/>
      <c r="M168" s="303"/>
      <c r="N168" s="304"/>
      <c r="O168" s="304"/>
      <c r="P168" s="304"/>
    </row>
    <row r="169" spans="3:16" ht="15">
      <c r="C169" s="418"/>
      <c r="D169" s="419"/>
      <c r="E169" s="419"/>
      <c r="F169" s="419"/>
      <c r="G169" s="419"/>
      <c r="H169" s="419"/>
      <c r="I169" s="563" t="s">
        <v>113</v>
      </c>
      <c r="J169" s="563"/>
      <c r="K169" s="563"/>
      <c r="L169" s="421"/>
      <c r="M169" s="420">
        <v>748</v>
      </c>
      <c r="N169" s="312"/>
      <c r="O169" s="312"/>
      <c r="P169" s="312"/>
    </row>
    <row r="170" spans="3:13" ht="15">
      <c r="C170" s="552" t="s">
        <v>72</v>
      </c>
      <c r="D170" s="553"/>
      <c r="E170" s="553"/>
      <c r="F170" s="553"/>
      <c r="G170" s="553"/>
      <c r="H170" s="553"/>
      <c r="I170" s="553"/>
      <c r="J170" s="553"/>
      <c r="K170" s="553"/>
      <c r="L170" s="554"/>
      <c r="M170" s="295"/>
    </row>
    <row r="171" spans="3:16" ht="12.75">
      <c r="C171" s="78"/>
      <c r="D171" s="570" t="s">
        <v>229</v>
      </c>
      <c r="E171" s="571"/>
      <c r="F171" s="571"/>
      <c r="G171" s="571"/>
      <c r="H171" s="571"/>
      <c r="I171" s="571"/>
      <c r="J171" s="571"/>
      <c r="K171" s="571"/>
      <c r="L171" s="571"/>
      <c r="M171" s="572"/>
      <c r="N171" s="139"/>
      <c r="O171" s="139"/>
      <c r="P171" s="139"/>
    </row>
    <row r="172" spans="3:13" ht="15">
      <c r="C172" s="78"/>
      <c r="D172" s="78"/>
      <c r="E172" s="78"/>
      <c r="F172" s="78"/>
      <c r="G172" s="78"/>
      <c r="H172" s="78"/>
      <c r="I172" s="567" t="s">
        <v>75</v>
      </c>
      <c r="J172" s="568"/>
      <c r="K172" s="568"/>
      <c r="L172" s="569"/>
      <c r="M172" s="130">
        <f>M176+M178</f>
        <v>907</v>
      </c>
    </row>
    <row r="173" spans="3:13" ht="15">
      <c r="C173" s="131"/>
      <c r="D173" s="131"/>
      <c r="E173" s="131"/>
      <c r="F173" s="131"/>
      <c r="G173" s="131"/>
      <c r="H173" s="131"/>
      <c r="I173" s="131"/>
      <c r="J173" s="555" t="s">
        <v>15</v>
      </c>
      <c r="K173" s="556"/>
      <c r="L173" s="557"/>
      <c r="M173" s="131"/>
    </row>
    <row r="174" spans="3:13" ht="15">
      <c r="C174" s="131"/>
      <c r="D174" s="131"/>
      <c r="E174" s="131"/>
      <c r="F174" s="131"/>
      <c r="G174" s="131"/>
      <c r="H174" s="131"/>
      <c r="I174" s="131"/>
      <c r="J174" s="555" t="s">
        <v>16</v>
      </c>
      <c r="K174" s="556"/>
      <c r="L174" s="557"/>
      <c r="M174" s="131"/>
    </row>
    <row r="175" spans="3:13" ht="15">
      <c r="C175" s="131"/>
      <c r="D175" s="131"/>
      <c r="E175" s="131"/>
      <c r="F175" s="131"/>
      <c r="G175" s="131"/>
      <c r="H175" s="131"/>
      <c r="I175" s="131"/>
      <c r="J175" s="558" t="s">
        <v>17</v>
      </c>
      <c r="K175" s="559"/>
      <c r="L175" s="560"/>
      <c r="M175" s="137"/>
    </row>
    <row r="176" spans="3:13" ht="15">
      <c r="C176" s="131"/>
      <c r="D176" s="131"/>
      <c r="E176" s="131"/>
      <c r="F176" s="131"/>
      <c r="G176" s="131"/>
      <c r="H176" s="131"/>
      <c r="I176" s="555" t="s">
        <v>230</v>
      </c>
      <c r="J176" s="556"/>
      <c r="K176" s="556"/>
      <c r="L176" s="417"/>
      <c r="M176" s="137">
        <v>907</v>
      </c>
    </row>
    <row r="177" spans="3:16" ht="15">
      <c r="C177" s="131"/>
      <c r="D177" s="131"/>
      <c r="E177" s="131"/>
      <c r="F177" s="131"/>
      <c r="G177" s="131"/>
      <c r="H177" s="131"/>
      <c r="I177" s="561" t="s">
        <v>76</v>
      </c>
      <c r="J177" s="562"/>
      <c r="K177" s="562"/>
      <c r="L177" s="305"/>
      <c r="M177" s="303"/>
      <c r="N177" s="304"/>
      <c r="O177" s="304"/>
      <c r="P177" s="304"/>
    </row>
    <row r="178" spans="3:16" ht="15">
      <c r="C178" s="418"/>
      <c r="D178" s="419"/>
      <c r="E178" s="419"/>
      <c r="F178" s="419"/>
      <c r="G178" s="419"/>
      <c r="H178" s="419"/>
      <c r="I178" s="563" t="s">
        <v>113</v>
      </c>
      <c r="J178" s="563"/>
      <c r="K178" s="563"/>
      <c r="L178" s="421"/>
      <c r="M178" s="420"/>
      <c r="N178" s="312"/>
      <c r="O178" s="312"/>
      <c r="P178" s="312"/>
    </row>
    <row r="179" spans="3:13" ht="15">
      <c r="C179" s="552" t="s">
        <v>72</v>
      </c>
      <c r="D179" s="553"/>
      <c r="E179" s="553"/>
      <c r="F179" s="553"/>
      <c r="G179" s="553"/>
      <c r="H179" s="553"/>
      <c r="I179" s="553"/>
      <c r="J179" s="553"/>
      <c r="K179" s="553"/>
      <c r="L179" s="554"/>
      <c r="M179" s="295"/>
    </row>
    <row r="180" spans="3:16" ht="12.75">
      <c r="C180" s="78"/>
      <c r="D180" s="570" t="s">
        <v>231</v>
      </c>
      <c r="E180" s="571"/>
      <c r="F180" s="571"/>
      <c r="G180" s="571"/>
      <c r="H180" s="571"/>
      <c r="I180" s="571"/>
      <c r="J180" s="571"/>
      <c r="K180" s="571"/>
      <c r="L180" s="571"/>
      <c r="M180" s="572"/>
      <c r="N180" s="139"/>
      <c r="O180" s="139"/>
      <c r="P180" s="139"/>
    </row>
    <row r="181" spans="3:13" ht="15">
      <c r="C181" s="78"/>
      <c r="D181" s="78"/>
      <c r="E181" s="78"/>
      <c r="F181" s="78"/>
      <c r="G181" s="78"/>
      <c r="H181" s="78"/>
      <c r="I181" s="567" t="s">
        <v>75</v>
      </c>
      <c r="J181" s="568"/>
      <c r="K181" s="568"/>
      <c r="L181" s="569"/>
      <c r="M181" s="130">
        <f>M185+M187</f>
        <v>1430</v>
      </c>
    </row>
    <row r="182" spans="3:13" ht="15">
      <c r="C182" s="131"/>
      <c r="D182" s="131"/>
      <c r="E182" s="131"/>
      <c r="F182" s="131"/>
      <c r="G182" s="131"/>
      <c r="H182" s="131"/>
      <c r="I182" s="131"/>
      <c r="J182" s="555" t="s">
        <v>15</v>
      </c>
      <c r="K182" s="556"/>
      <c r="L182" s="557"/>
      <c r="M182" s="131"/>
    </row>
    <row r="183" spans="3:13" ht="15">
      <c r="C183" s="131"/>
      <c r="D183" s="131"/>
      <c r="E183" s="131"/>
      <c r="F183" s="131"/>
      <c r="G183" s="131"/>
      <c r="H183" s="131"/>
      <c r="I183" s="131"/>
      <c r="J183" s="555" t="s">
        <v>16</v>
      </c>
      <c r="K183" s="556"/>
      <c r="L183" s="557"/>
      <c r="M183" s="131"/>
    </row>
    <row r="184" spans="3:13" ht="15">
      <c r="C184" s="131"/>
      <c r="D184" s="131"/>
      <c r="E184" s="131"/>
      <c r="F184" s="131"/>
      <c r="G184" s="131"/>
      <c r="H184" s="131"/>
      <c r="I184" s="131"/>
      <c r="J184" s="558" t="s">
        <v>17</v>
      </c>
      <c r="K184" s="559"/>
      <c r="L184" s="560"/>
      <c r="M184" s="137"/>
    </row>
    <row r="185" spans="3:13" ht="15">
      <c r="C185" s="131"/>
      <c r="D185" s="131"/>
      <c r="E185" s="131"/>
      <c r="F185" s="131"/>
      <c r="G185" s="131"/>
      <c r="H185" s="131"/>
      <c r="I185" s="555" t="s">
        <v>230</v>
      </c>
      <c r="J185" s="556"/>
      <c r="K185" s="556"/>
      <c r="L185" s="417"/>
      <c r="M185" s="137">
        <v>1430</v>
      </c>
    </row>
    <row r="186" spans="3:16" ht="15">
      <c r="C186" s="131"/>
      <c r="D186" s="131"/>
      <c r="E186" s="131"/>
      <c r="F186" s="131"/>
      <c r="G186" s="131"/>
      <c r="H186" s="131"/>
      <c r="I186" s="561" t="s">
        <v>76</v>
      </c>
      <c r="J186" s="562"/>
      <c r="K186" s="562"/>
      <c r="L186" s="305"/>
      <c r="M186" s="303"/>
      <c r="N186" s="304"/>
      <c r="O186" s="304"/>
      <c r="P186" s="304"/>
    </row>
    <row r="187" spans="3:16" ht="15">
      <c r="C187" s="418"/>
      <c r="D187" s="419"/>
      <c r="E187" s="419"/>
      <c r="F187" s="419"/>
      <c r="G187" s="419"/>
      <c r="H187" s="419"/>
      <c r="I187" s="563" t="s">
        <v>113</v>
      </c>
      <c r="J187" s="563"/>
      <c r="K187" s="563"/>
      <c r="L187" s="421"/>
      <c r="M187" s="420"/>
      <c r="N187" s="312"/>
      <c r="O187" s="312"/>
      <c r="P187" s="312"/>
    </row>
    <row r="188" spans="3:13" ht="22.5" customHeight="1">
      <c r="C188" s="552" t="s">
        <v>72</v>
      </c>
      <c r="D188" s="553"/>
      <c r="E188" s="553"/>
      <c r="F188" s="553"/>
      <c r="G188" s="553"/>
      <c r="H188" s="553"/>
      <c r="I188" s="553"/>
      <c r="J188" s="553"/>
      <c r="K188" s="553"/>
      <c r="L188" s="554"/>
      <c r="M188" s="295"/>
    </row>
    <row r="189" spans="3:16" ht="30.75" customHeight="1">
      <c r="C189" s="78"/>
      <c r="D189" s="564" t="s">
        <v>232</v>
      </c>
      <c r="E189" s="565"/>
      <c r="F189" s="565"/>
      <c r="G189" s="565"/>
      <c r="H189" s="565"/>
      <c r="I189" s="565"/>
      <c r="J189" s="565"/>
      <c r="K189" s="565"/>
      <c r="L189" s="565"/>
      <c r="M189" s="566"/>
      <c r="N189" s="139"/>
      <c r="O189" s="139"/>
      <c r="P189" s="139"/>
    </row>
    <row r="190" spans="3:13" ht="15">
      <c r="C190" s="78"/>
      <c r="D190" s="78"/>
      <c r="E190" s="78"/>
      <c r="F190" s="78"/>
      <c r="G190" s="78"/>
      <c r="H190" s="78"/>
      <c r="I190" s="567" t="s">
        <v>75</v>
      </c>
      <c r="J190" s="568"/>
      <c r="K190" s="568"/>
      <c r="L190" s="569"/>
      <c r="M190" s="130">
        <f>M194</f>
        <v>806</v>
      </c>
    </row>
    <row r="191" spans="3:13" ht="15">
      <c r="C191" s="131"/>
      <c r="D191" s="131"/>
      <c r="E191" s="131"/>
      <c r="F191" s="131"/>
      <c r="G191" s="131"/>
      <c r="H191" s="131"/>
      <c r="I191" s="131"/>
      <c r="J191" s="555" t="s">
        <v>15</v>
      </c>
      <c r="K191" s="556"/>
      <c r="L191" s="557"/>
      <c r="M191" s="131"/>
    </row>
    <row r="192" spans="3:13" ht="15">
      <c r="C192" s="131"/>
      <c r="D192" s="131"/>
      <c r="E192" s="131"/>
      <c r="F192" s="131"/>
      <c r="G192" s="131"/>
      <c r="H192" s="131"/>
      <c r="I192" s="131"/>
      <c r="J192" s="555" t="s">
        <v>16</v>
      </c>
      <c r="K192" s="556"/>
      <c r="L192" s="557"/>
      <c r="M192" s="131"/>
    </row>
    <row r="193" spans="3:13" ht="15">
      <c r="C193" s="131"/>
      <c r="D193" s="131"/>
      <c r="E193" s="131"/>
      <c r="F193" s="131"/>
      <c r="G193" s="131"/>
      <c r="H193" s="131"/>
      <c r="I193" s="131"/>
      <c r="J193" s="558" t="s">
        <v>17</v>
      </c>
      <c r="K193" s="559"/>
      <c r="L193" s="560"/>
      <c r="M193" s="137"/>
    </row>
    <row r="194" spans="3:13" ht="15">
      <c r="C194" s="131"/>
      <c r="D194" s="131"/>
      <c r="E194" s="131"/>
      <c r="F194" s="131"/>
      <c r="G194" s="131"/>
      <c r="H194" s="131"/>
      <c r="I194" s="555" t="s">
        <v>230</v>
      </c>
      <c r="J194" s="556"/>
      <c r="K194" s="556"/>
      <c r="L194" s="417"/>
      <c r="M194" s="137">
        <v>806</v>
      </c>
    </row>
    <row r="195" spans="3:16" ht="15">
      <c r="C195" s="131"/>
      <c r="D195" s="131"/>
      <c r="E195" s="131"/>
      <c r="F195" s="131"/>
      <c r="G195" s="131"/>
      <c r="H195" s="131"/>
      <c r="I195" s="561" t="s">
        <v>76</v>
      </c>
      <c r="J195" s="562"/>
      <c r="K195" s="562"/>
      <c r="L195" s="305"/>
      <c r="M195" s="303"/>
      <c r="N195" s="304"/>
      <c r="O195" s="304"/>
      <c r="P195" s="304"/>
    </row>
    <row r="196" spans="3:16" ht="15">
      <c r="C196" s="418"/>
      <c r="D196" s="419"/>
      <c r="E196" s="419"/>
      <c r="F196" s="419"/>
      <c r="G196" s="419"/>
      <c r="H196" s="419"/>
      <c r="I196" s="563" t="s">
        <v>113</v>
      </c>
      <c r="J196" s="563"/>
      <c r="K196" s="563"/>
      <c r="L196" s="421"/>
      <c r="M196" s="420"/>
      <c r="N196" s="312"/>
      <c r="O196" s="312"/>
      <c r="P196" s="312"/>
    </row>
    <row r="197" spans="3:13" ht="15">
      <c r="C197" s="552" t="s">
        <v>72</v>
      </c>
      <c r="D197" s="553"/>
      <c r="E197" s="553"/>
      <c r="F197" s="553"/>
      <c r="G197" s="553"/>
      <c r="H197" s="553"/>
      <c r="I197" s="553"/>
      <c r="J197" s="553"/>
      <c r="K197" s="553"/>
      <c r="L197" s="554"/>
      <c r="M197" s="295"/>
    </row>
  </sheetData>
  <sheetProtection/>
  <mergeCells count="304">
    <mergeCell ref="J14:K14"/>
    <mergeCell ref="J120:K120"/>
    <mergeCell ref="I119:K119"/>
    <mergeCell ref="J37:K37"/>
    <mergeCell ref="J139:L139"/>
    <mergeCell ref="J140:L140"/>
    <mergeCell ref="C121:L121"/>
    <mergeCell ref="D116:F116"/>
    <mergeCell ref="G116:H116"/>
    <mergeCell ref="J116:L116"/>
    <mergeCell ref="D153:M153"/>
    <mergeCell ref="D124:F124"/>
    <mergeCell ref="G124:H124"/>
    <mergeCell ref="D125:F125"/>
    <mergeCell ref="D128:M128"/>
    <mergeCell ref="I129:L129"/>
    <mergeCell ref="D126:F126"/>
    <mergeCell ref="G126:H126"/>
    <mergeCell ref="J126:L126"/>
    <mergeCell ref="C127:L127"/>
    <mergeCell ref="D154:M154"/>
    <mergeCell ref="J130:L130"/>
    <mergeCell ref="J131:L131"/>
    <mergeCell ref="J132:L132"/>
    <mergeCell ref="J133:L133"/>
    <mergeCell ref="J141:L141"/>
    <mergeCell ref="C142:L142"/>
    <mergeCell ref="D136:M136"/>
    <mergeCell ref="I137:L137"/>
    <mergeCell ref="J138:L138"/>
    <mergeCell ref="G125:H125"/>
    <mergeCell ref="J125:L125"/>
    <mergeCell ref="J103:L103"/>
    <mergeCell ref="D122:M122"/>
    <mergeCell ref="D123:F123"/>
    <mergeCell ref="G123:L123"/>
    <mergeCell ref="J124:L124"/>
    <mergeCell ref="D118:F118"/>
    <mergeCell ref="G118:H118"/>
    <mergeCell ref="J118:L118"/>
    <mergeCell ref="D117:F117"/>
    <mergeCell ref="G117:H117"/>
    <mergeCell ref="J117:L117"/>
    <mergeCell ref="J104:L104"/>
    <mergeCell ref="C113:L113"/>
    <mergeCell ref="J112:L112"/>
    <mergeCell ref="D114:M114"/>
    <mergeCell ref="D115:F115"/>
    <mergeCell ref="G115:L115"/>
    <mergeCell ref="D109:F109"/>
    <mergeCell ref="G109:H109"/>
    <mergeCell ref="J109:L109"/>
    <mergeCell ref="D110:F110"/>
    <mergeCell ref="D101:F101"/>
    <mergeCell ref="G101:H101"/>
    <mergeCell ref="J101:L101"/>
    <mergeCell ref="D102:F102"/>
    <mergeCell ref="G102:H102"/>
    <mergeCell ref="J102:L102"/>
    <mergeCell ref="J108:L108"/>
    <mergeCell ref="D99:F99"/>
    <mergeCell ref="G99:L99"/>
    <mergeCell ref="D100:F100"/>
    <mergeCell ref="G100:H100"/>
    <mergeCell ref="J100:L100"/>
    <mergeCell ref="D25:F25"/>
    <mergeCell ref="G25:L25"/>
    <mergeCell ref="D98:M98"/>
    <mergeCell ref="D26:F26"/>
    <mergeCell ref="G26:H26"/>
    <mergeCell ref="I38:L38"/>
    <mergeCell ref="J27:L27"/>
    <mergeCell ref="D44:M44"/>
    <mergeCell ref="D32:M32"/>
    <mergeCell ref="D6:G6"/>
    <mergeCell ref="H6:J6"/>
    <mergeCell ref="K6:L6"/>
    <mergeCell ref="D24:M24"/>
    <mergeCell ref="D17:F17"/>
    <mergeCell ref="I41:L41"/>
    <mergeCell ref="D16:M16"/>
    <mergeCell ref="J20:L20"/>
    <mergeCell ref="D20:F20"/>
    <mergeCell ref="D19:F19"/>
    <mergeCell ref="D3:G3"/>
    <mergeCell ref="H3:J3"/>
    <mergeCell ref="K3:L3"/>
    <mergeCell ref="D4:G4"/>
    <mergeCell ref="H4:J4"/>
    <mergeCell ref="K4:L4"/>
    <mergeCell ref="D5:G5"/>
    <mergeCell ref="H5:J5"/>
    <mergeCell ref="K5:L5"/>
    <mergeCell ref="D36:F36"/>
    <mergeCell ref="G36:H36"/>
    <mergeCell ref="J36:L36"/>
    <mergeCell ref="D34:F34"/>
    <mergeCell ref="G34:H34"/>
    <mergeCell ref="J34:L34"/>
    <mergeCell ref="D35:F35"/>
    <mergeCell ref="G19:H19"/>
    <mergeCell ref="J19:L19"/>
    <mergeCell ref="D18:F18"/>
    <mergeCell ref="G20:H20"/>
    <mergeCell ref="G18:H18"/>
    <mergeCell ref="J18:L18"/>
    <mergeCell ref="D10:F10"/>
    <mergeCell ref="D13:F13"/>
    <mergeCell ref="C7:L7"/>
    <mergeCell ref="D8:M8"/>
    <mergeCell ref="D9:F9"/>
    <mergeCell ref="G9:L9"/>
    <mergeCell ref="G10:H10"/>
    <mergeCell ref="G28:H28"/>
    <mergeCell ref="J28:L28"/>
    <mergeCell ref="D27:F27"/>
    <mergeCell ref="G21:L21"/>
    <mergeCell ref="D22:F22"/>
    <mergeCell ref="G22:H22"/>
    <mergeCell ref="J26:L26"/>
    <mergeCell ref="G17:L17"/>
    <mergeCell ref="D21:F21"/>
    <mergeCell ref="D30:F30"/>
    <mergeCell ref="G30:H30"/>
    <mergeCell ref="J30:L30"/>
    <mergeCell ref="J10:L10"/>
    <mergeCell ref="J13:L13"/>
    <mergeCell ref="G13:H13"/>
    <mergeCell ref="C15:L15"/>
    <mergeCell ref="D29:F29"/>
    <mergeCell ref="C31:L31"/>
    <mergeCell ref="G35:H35"/>
    <mergeCell ref="J35:L35"/>
    <mergeCell ref="D33:F33"/>
    <mergeCell ref="G33:L33"/>
    <mergeCell ref="J22:L22"/>
    <mergeCell ref="G27:H27"/>
    <mergeCell ref="C23:L23"/>
    <mergeCell ref="G29:L29"/>
    <mergeCell ref="D28:F28"/>
    <mergeCell ref="C42:L42"/>
    <mergeCell ref="D45:F45"/>
    <mergeCell ref="G45:L45"/>
    <mergeCell ref="D46:F46"/>
    <mergeCell ref="G46:H46"/>
    <mergeCell ref="J46:L46"/>
    <mergeCell ref="D47:F47"/>
    <mergeCell ref="G47:H47"/>
    <mergeCell ref="J47:L47"/>
    <mergeCell ref="D48:F48"/>
    <mergeCell ref="G48:H48"/>
    <mergeCell ref="J48:L48"/>
    <mergeCell ref="C51:L51"/>
    <mergeCell ref="D52:M52"/>
    <mergeCell ref="D53:F53"/>
    <mergeCell ref="G53:L53"/>
    <mergeCell ref="D54:F54"/>
    <mergeCell ref="G54:H54"/>
    <mergeCell ref="J54:L54"/>
    <mergeCell ref="D55:F55"/>
    <mergeCell ref="G55:H55"/>
    <mergeCell ref="J55:L55"/>
    <mergeCell ref="D56:F56"/>
    <mergeCell ref="G56:H56"/>
    <mergeCell ref="J56:L56"/>
    <mergeCell ref="C59:L59"/>
    <mergeCell ref="D60:M60"/>
    <mergeCell ref="D61:F61"/>
    <mergeCell ref="G61:L61"/>
    <mergeCell ref="D62:F62"/>
    <mergeCell ref="G62:H62"/>
    <mergeCell ref="J62:L62"/>
    <mergeCell ref="D63:F63"/>
    <mergeCell ref="G63:H63"/>
    <mergeCell ref="J63:L63"/>
    <mergeCell ref="D64:F64"/>
    <mergeCell ref="G64:H64"/>
    <mergeCell ref="J64:L64"/>
    <mergeCell ref="C65:L65"/>
    <mergeCell ref="D88:F88"/>
    <mergeCell ref="G88:H88"/>
    <mergeCell ref="D66:M66"/>
    <mergeCell ref="D67:F67"/>
    <mergeCell ref="G67:L67"/>
    <mergeCell ref="D68:F68"/>
    <mergeCell ref="G68:H68"/>
    <mergeCell ref="J68:L68"/>
    <mergeCell ref="D69:F69"/>
    <mergeCell ref="G69:H69"/>
    <mergeCell ref="J69:L69"/>
    <mergeCell ref="D70:F70"/>
    <mergeCell ref="G70:H70"/>
    <mergeCell ref="J70:L70"/>
    <mergeCell ref="C71:L71"/>
    <mergeCell ref="D72:M72"/>
    <mergeCell ref="D73:F73"/>
    <mergeCell ref="G73:L73"/>
    <mergeCell ref="D74:F74"/>
    <mergeCell ref="G74:H74"/>
    <mergeCell ref="J74:L74"/>
    <mergeCell ref="D75:F75"/>
    <mergeCell ref="G75:H75"/>
    <mergeCell ref="J75:L75"/>
    <mergeCell ref="D76:F76"/>
    <mergeCell ref="G76:H76"/>
    <mergeCell ref="J76:L76"/>
    <mergeCell ref="C79:L79"/>
    <mergeCell ref="I77:L77"/>
    <mergeCell ref="D80:M80"/>
    <mergeCell ref="D81:F81"/>
    <mergeCell ref="G81:L81"/>
    <mergeCell ref="D82:F82"/>
    <mergeCell ref="G82:H82"/>
    <mergeCell ref="J82:L82"/>
    <mergeCell ref="J83:L83"/>
    <mergeCell ref="D84:F84"/>
    <mergeCell ref="G84:H84"/>
    <mergeCell ref="J84:L84"/>
    <mergeCell ref="D83:F83"/>
    <mergeCell ref="G83:H83"/>
    <mergeCell ref="D92:M92"/>
    <mergeCell ref="D93:F93"/>
    <mergeCell ref="G93:L93"/>
    <mergeCell ref="D90:F90"/>
    <mergeCell ref="C91:L91"/>
    <mergeCell ref="D89:F89"/>
    <mergeCell ref="G89:H89"/>
    <mergeCell ref="G96:H96"/>
    <mergeCell ref="J96:L96"/>
    <mergeCell ref="C85:L85"/>
    <mergeCell ref="D86:M86"/>
    <mergeCell ref="D87:F87"/>
    <mergeCell ref="G87:L87"/>
    <mergeCell ref="G90:H90"/>
    <mergeCell ref="J90:L90"/>
    <mergeCell ref="J88:L88"/>
    <mergeCell ref="J89:L89"/>
    <mergeCell ref="J110:L110"/>
    <mergeCell ref="G110:H110"/>
    <mergeCell ref="C97:L97"/>
    <mergeCell ref="D94:F94"/>
    <mergeCell ref="G94:H94"/>
    <mergeCell ref="J94:L94"/>
    <mergeCell ref="D95:F95"/>
    <mergeCell ref="G95:H95"/>
    <mergeCell ref="J95:L95"/>
    <mergeCell ref="D96:F96"/>
    <mergeCell ref="J157:L157"/>
    <mergeCell ref="J158:L158"/>
    <mergeCell ref="M3:P3"/>
    <mergeCell ref="C135:L135"/>
    <mergeCell ref="C105:L105"/>
    <mergeCell ref="D106:M106"/>
    <mergeCell ref="D107:F107"/>
    <mergeCell ref="G107:L107"/>
    <mergeCell ref="D108:F108"/>
    <mergeCell ref="G108:H108"/>
    <mergeCell ref="I159:K159"/>
    <mergeCell ref="I57:K57"/>
    <mergeCell ref="J50:K50"/>
    <mergeCell ref="I49:K49"/>
    <mergeCell ref="C1:P1"/>
    <mergeCell ref="C160:L160"/>
    <mergeCell ref="J11:K11"/>
    <mergeCell ref="J12:K12"/>
    <mergeCell ref="I155:L155"/>
    <mergeCell ref="J156:L156"/>
    <mergeCell ref="D161:M161"/>
    <mergeCell ref="D162:M162"/>
    <mergeCell ref="I163:L163"/>
    <mergeCell ref="J164:L164"/>
    <mergeCell ref="J165:L165"/>
    <mergeCell ref="J166:L166"/>
    <mergeCell ref="I168:K168"/>
    <mergeCell ref="C170:L170"/>
    <mergeCell ref="I167:K167"/>
    <mergeCell ref="I169:K169"/>
    <mergeCell ref="D171:M171"/>
    <mergeCell ref="I172:L172"/>
    <mergeCell ref="J173:L173"/>
    <mergeCell ref="J174:L174"/>
    <mergeCell ref="J175:L175"/>
    <mergeCell ref="I176:K176"/>
    <mergeCell ref="I177:K177"/>
    <mergeCell ref="I178:K178"/>
    <mergeCell ref="C179:L179"/>
    <mergeCell ref="D180:M180"/>
    <mergeCell ref="I181:L181"/>
    <mergeCell ref="J182:L182"/>
    <mergeCell ref="J183:L183"/>
    <mergeCell ref="J184:L184"/>
    <mergeCell ref="I185:K185"/>
    <mergeCell ref="I186:K186"/>
    <mergeCell ref="I187:K187"/>
    <mergeCell ref="C188:L188"/>
    <mergeCell ref="D189:M189"/>
    <mergeCell ref="I190:L190"/>
    <mergeCell ref="C197:L197"/>
    <mergeCell ref="J191:L191"/>
    <mergeCell ref="J192:L192"/>
    <mergeCell ref="J193:L193"/>
    <mergeCell ref="I194:K194"/>
    <mergeCell ref="I195:K195"/>
    <mergeCell ref="I196:K196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5.00390625" style="0" customWidth="1"/>
    <col min="3" max="3" width="12.57421875" style="0" customWidth="1"/>
  </cols>
  <sheetData>
    <row r="2" spans="1:5" ht="12.75">
      <c r="A2" s="646" t="s">
        <v>359</v>
      </c>
      <c r="B2" s="647"/>
      <c r="C2" s="647"/>
      <c r="D2" s="647"/>
      <c r="E2" s="647"/>
    </row>
    <row r="7" spans="1:5" ht="12.75">
      <c r="A7" s="645" t="s">
        <v>180</v>
      </c>
      <c r="B7" s="645"/>
      <c r="C7" s="645"/>
      <c r="D7" s="645"/>
      <c r="E7" s="645"/>
    </row>
    <row r="8" spans="1:5" ht="12.75">
      <c r="A8" s="645"/>
      <c r="B8" s="645"/>
      <c r="C8" s="645"/>
      <c r="D8" s="645"/>
      <c r="E8" s="645"/>
    </row>
    <row r="9" spans="1:5" ht="15.75" thickBot="1">
      <c r="A9" s="648" t="s">
        <v>181</v>
      </c>
      <c r="B9" s="648"/>
      <c r="C9" s="648"/>
      <c r="D9" s="648"/>
      <c r="E9" s="649"/>
    </row>
    <row r="10" spans="1:5" ht="13.5" thickBot="1">
      <c r="A10" s="316" t="s">
        <v>177</v>
      </c>
      <c r="B10" s="98" t="s">
        <v>1</v>
      </c>
      <c r="C10" s="98"/>
      <c r="D10" s="357" t="s">
        <v>20</v>
      </c>
      <c r="E10" s="360"/>
    </row>
    <row r="11" spans="1:5" ht="26.25" thickBot="1">
      <c r="A11" s="317" t="s">
        <v>178</v>
      </c>
      <c r="B11" s="318">
        <v>22140325</v>
      </c>
      <c r="C11" s="81" t="s">
        <v>74</v>
      </c>
      <c r="D11" s="358">
        <v>28512921</v>
      </c>
      <c r="E11" s="361"/>
    </row>
    <row r="12" spans="1:5" ht="13.5" thickBot="1">
      <c r="A12" s="319"/>
      <c r="B12" s="81">
        <v>6372596</v>
      </c>
      <c r="C12" s="81" t="s">
        <v>179</v>
      </c>
      <c r="D12" s="81"/>
      <c r="E12" s="359"/>
    </row>
    <row r="13" spans="1:5" ht="13.5" thickBot="1">
      <c r="A13" s="319"/>
      <c r="B13" s="81"/>
      <c r="C13" s="81"/>
      <c r="D13" s="81"/>
      <c r="E13" s="98"/>
    </row>
    <row r="14" spans="1:5" ht="13.5" thickBot="1">
      <c r="A14" s="319"/>
      <c r="B14" s="81"/>
      <c r="C14" s="81"/>
      <c r="D14" s="81"/>
      <c r="E14" s="98"/>
    </row>
    <row r="15" spans="1:5" ht="13.5" thickBot="1">
      <c r="A15" s="319"/>
      <c r="B15" s="81"/>
      <c r="C15" s="81"/>
      <c r="D15" s="81"/>
      <c r="E15" s="98"/>
    </row>
  </sheetData>
  <sheetProtection/>
  <mergeCells count="3">
    <mergeCell ref="A7:E8"/>
    <mergeCell ref="A2:E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0.42578125" style="0" customWidth="1"/>
    <col min="2" max="2" width="54.421875" style="0" customWidth="1"/>
    <col min="3" max="3" width="25.7109375" style="0" customWidth="1"/>
  </cols>
  <sheetData>
    <row r="1" spans="1:3" ht="12.75">
      <c r="A1" s="650" t="s">
        <v>360</v>
      </c>
      <c r="B1" s="650"/>
      <c r="C1" s="650"/>
    </row>
    <row r="2" spans="1:3" ht="12.75">
      <c r="A2" s="362"/>
      <c r="B2" s="362"/>
      <c r="C2" s="362"/>
    </row>
    <row r="3" spans="1:3" ht="12.75">
      <c r="A3" s="362"/>
      <c r="B3" s="362"/>
      <c r="C3" s="362"/>
    </row>
    <row r="4" spans="1:3" ht="12.75">
      <c r="A4" s="362"/>
      <c r="B4" s="362"/>
      <c r="C4" s="362"/>
    </row>
    <row r="5" ht="15.75">
      <c r="B5" s="363"/>
    </row>
    <row r="6" spans="1:3" ht="14.25">
      <c r="A6" s="651" t="s">
        <v>184</v>
      </c>
      <c r="B6" s="651"/>
      <c r="C6" s="651"/>
    </row>
    <row r="7" spans="1:3" ht="14.25">
      <c r="A7" s="651" t="s">
        <v>185</v>
      </c>
      <c r="B7" s="651"/>
      <c r="C7" s="651"/>
    </row>
    <row r="8" spans="1:3" ht="14.25">
      <c r="A8" s="365"/>
      <c r="B8" s="366" t="s">
        <v>174</v>
      </c>
      <c r="C8" s="365"/>
    </row>
    <row r="9" spans="1:3" ht="15.75" thickBot="1">
      <c r="A9" s="365"/>
      <c r="B9" s="364"/>
      <c r="C9" s="365"/>
    </row>
    <row r="10" spans="1:3" ht="27.75" customHeight="1" thickBot="1">
      <c r="A10" s="365"/>
      <c r="B10" s="371" t="s">
        <v>186</v>
      </c>
      <c r="C10" s="372" t="s">
        <v>187</v>
      </c>
    </row>
    <row r="11" spans="1:3" s="312" customFormat="1" ht="27.75" customHeight="1">
      <c r="A11" s="374"/>
      <c r="B11" s="375"/>
      <c r="C11" s="376"/>
    </row>
    <row r="12" spans="1:3" ht="30.75" customHeight="1">
      <c r="A12" s="365"/>
      <c r="B12" s="367" t="s">
        <v>188</v>
      </c>
      <c r="C12" s="368">
        <v>1</v>
      </c>
    </row>
    <row r="13" spans="1:3" ht="27.75" customHeight="1">
      <c r="A13" s="365"/>
      <c r="B13" s="369" t="s">
        <v>189</v>
      </c>
      <c r="C13" s="368">
        <v>1</v>
      </c>
    </row>
    <row r="14" spans="1:3" ht="27.75" customHeight="1">
      <c r="A14" s="365"/>
      <c r="B14" s="367" t="s">
        <v>190</v>
      </c>
      <c r="C14" s="368">
        <v>1</v>
      </c>
    </row>
    <row r="15" spans="1:3" ht="27.75" customHeight="1">
      <c r="A15" s="365"/>
      <c r="B15" s="367" t="s">
        <v>191</v>
      </c>
      <c r="C15" s="368">
        <v>1</v>
      </c>
    </row>
    <row r="16" spans="1:3" ht="27.75" customHeight="1">
      <c r="A16" s="365"/>
      <c r="B16" s="367" t="s">
        <v>71</v>
      </c>
      <c r="C16" s="368">
        <v>42</v>
      </c>
    </row>
    <row r="17" spans="1:3" ht="27.75" customHeight="1">
      <c r="A17" s="365"/>
      <c r="B17" s="367" t="s">
        <v>192</v>
      </c>
      <c r="C17" s="370">
        <v>3</v>
      </c>
    </row>
    <row r="18" spans="1:3" ht="27.75" customHeight="1">
      <c r="A18" s="365"/>
      <c r="B18" s="367" t="s">
        <v>170</v>
      </c>
      <c r="C18" s="370">
        <v>1</v>
      </c>
    </row>
    <row r="19" spans="1:3" ht="27.75" customHeight="1" thickBot="1">
      <c r="A19" s="365"/>
      <c r="B19" s="367" t="s">
        <v>168</v>
      </c>
      <c r="C19" s="370">
        <v>1</v>
      </c>
    </row>
    <row r="20" spans="1:3" ht="27.75" customHeight="1" thickBot="1">
      <c r="A20" s="365"/>
      <c r="B20" s="373" t="s">
        <v>193</v>
      </c>
      <c r="C20" s="372">
        <f>C12+C13+C14+C15+C16+C17+C18+C19</f>
        <v>51</v>
      </c>
    </row>
  </sheetData>
  <sheetProtection/>
  <mergeCells count="3">
    <mergeCell ref="A1:C1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B1">
      <selection activeCell="A3" sqref="A3:C3"/>
    </sheetView>
  </sheetViews>
  <sheetFormatPr defaultColWidth="9.140625" defaultRowHeight="12.75"/>
  <cols>
    <col min="1" max="1" width="9.140625" style="0" hidden="1" customWidth="1"/>
    <col min="2" max="2" width="67.00390625" style="0" customWidth="1"/>
    <col min="3" max="3" width="16.00390625" style="0" customWidth="1"/>
  </cols>
  <sheetData>
    <row r="1" spans="1:3" ht="12.75">
      <c r="A1" s="652" t="s">
        <v>361</v>
      </c>
      <c r="B1" s="652"/>
      <c r="C1" s="652"/>
    </row>
    <row r="2" spans="2:3" ht="18.75">
      <c r="B2" s="377"/>
      <c r="C2" s="377"/>
    </row>
    <row r="3" spans="1:3" ht="14.25">
      <c r="A3" s="651" t="s">
        <v>194</v>
      </c>
      <c r="B3" s="651"/>
      <c r="C3" s="651"/>
    </row>
    <row r="4" spans="1:3" ht="15">
      <c r="A4" s="365"/>
      <c r="B4" s="378"/>
      <c r="C4" s="378"/>
    </row>
    <row r="5" spans="1:3" ht="27.75" customHeight="1">
      <c r="A5" s="365"/>
      <c r="B5" s="384" t="s">
        <v>23</v>
      </c>
      <c r="C5" s="384" t="s">
        <v>195</v>
      </c>
    </row>
    <row r="6" spans="1:3" ht="27.75" customHeight="1">
      <c r="A6" s="365"/>
      <c r="B6" s="381" t="s">
        <v>196</v>
      </c>
      <c r="C6" s="380">
        <v>1108453</v>
      </c>
    </row>
    <row r="7" spans="1:3" ht="27.75" customHeight="1">
      <c r="A7" s="365"/>
      <c r="B7" s="381" t="s">
        <v>197</v>
      </c>
      <c r="C7" s="380">
        <v>6944000</v>
      </c>
    </row>
    <row r="8" spans="1:3" ht="27.75" customHeight="1">
      <c r="A8" s="365"/>
      <c r="B8" s="381" t="s">
        <v>198</v>
      </c>
      <c r="C8" s="380">
        <v>100000</v>
      </c>
    </row>
    <row r="9" spans="1:3" ht="27.75" customHeight="1">
      <c r="A9" s="365"/>
      <c r="B9" s="381" t="s">
        <v>199</v>
      </c>
      <c r="C9" s="380">
        <v>1725200</v>
      </c>
    </row>
    <row r="10" spans="1:3" ht="27.75" customHeight="1">
      <c r="A10" s="365"/>
      <c r="B10" s="381" t="s">
        <v>200</v>
      </c>
      <c r="C10" s="380">
        <v>859604</v>
      </c>
    </row>
    <row r="11" spans="2:3" ht="27.75" customHeight="1">
      <c r="B11" s="381" t="s">
        <v>201</v>
      </c>
      <c r="C11" s="380">
        <v>504900</v>
      </c>
    </row>
    <row r="12" spans="2:3" ht="27.75" customHeight="1">
      <c r="B12" s="381" t="s">
        <v>202</v>
      </c>
      <c r="C12" s="380">
        <v>5633096</v>
      </c>
    </row>
    <row r="13" spans="2:3" ht="27.75" customHeight="1">
      <c r="B13" s="381" t="s">
        <v>191</v>
      </c>
      <c r="C13" s="380">
        <v>276000</v>
      </c>
    </row>
    <row r="14" spans="2:3" ht="33" customHeight="1">
      <c r="B14" s="379" t="s">
        <v>203</v>
      </c>
      <c r="C14" s="380">
        <v>2500000</v>
      </c>
    </row>
    <row r="15" spans="2:3" ht="31.5" customHeight="1">
      <c r="B15" s="382" t="s">
        <v>204</v>
      </c>
      <c r="C15" s="383">
        <v>1200000</v>
      </c>
    </row>
    <row r="16" spans="2:3" ht="31.5" customHeight="1">
      <c r="B16" s="382" t="s">
        <v>222</v>
      </c>
      <c r="C16" s="383">
        <v>166080</v>
      </c>
    </row>
    <row r="17" spans="2:3" ht="31.5" customHeight="1">
      <c r="B17" s="415" t="s">
        <v>223</v>
      </c>
      <c r="C17" s="383">
        <v>10010582</v>
      </c>
    </row>
    <row r="18" spans="2:3" ht="31.5" customHeight="1">
      <c r="B18" s="413" t="s">
        <v>224</v>
      </c>
      <c r="C18" s="412">
        <v>18034</v>
      </c>
    </row>
    <row r="19" spans="1:3" ht="27.75" customHeight="1">
      <c r="A19" s="365"/>
      <c r="B19" s="385" t="s">
        <v>205</v>
      </c>
      <c r="C19" s="386">
        <f>SUM(C6:C18)</f>
        <v>31045949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Csanádiné</cp:lastModifiedBy>
  <cp:lastPrinted>2016-04-29T06:44:42Z</cp:lastPrinted>
  <dcterms:created xsi:type="dcterms:W3CDTF">2003-08-12T11:54:32Z</dcterms:created>
  <dcterms:modified xsi:type="dcterms:W3CDTF">2016-06-02T08:23:02Z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