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150" windowWidth="7290" windowHeight="8355" tabRatio="642" firstSheet="12" activeTab="16"/>
  </bookViews>
  <sheets>
    <sheet name="Bevételek" sheetId="1" r:id="rId1"/>
    <sheet name="Kiadások" sheetId="2" r:id="rId2"/>
    <sheet name="ütemterv" sheetId="3" r:id="rId3"/>
    <sheet name="mérleg" sheetId="4" r:id="rId4"/>
    <sheet name="állami támogatás" sheetId="5" r:id="rId5"/>
    <sheet name="hivatal részletes ktvetése" sheetId="6" r:id="rId6"/>
    <sheet name="3 éves pénzügyi terv" sheetId="7" r:id="rId7"/>
    <sheet name="közvetett támogatások" sheetId="8" r:id="rId8"/>
    <sheet name="Több éves kihatás" sheetId="9" r:id="rId9"/>
    <sheet name="Uniós projektek" sheetId="10" r:id="rId10"/>
    <sheet name="Létszámösszetétel" sheetId="11" r:id="rId11"/>
    <sheet name="Céltartalékok" sheetId="12" r:id="rId12"/>
    <sheet name="Átadott pénz" sheetId="13" r:id="rId13"/>
    <sheet name="Bevételek  részletezése" sheetId="14" r:id="rId14"/>
    <sheet name="Szociális támogatások" sheetId="15" r:id="rId15"/>
    <sheet name="Vagyonkimutatás" sheetId="16" r:id="rId16"/>
    <sheet name="Felhalmozási kiadások" sheetId="17" r:id="rId17"/>
    <sheet name="Munka1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<sst xmlns="http://schemas.openxmlformats.org/spreadsheetml/2006/main" count="753" uniqueCount="381">
  <si>
    <t>E.i.</t>
  </si>
  <si>
    <t>Bevételek</t>
  </si>
  <si>
    <t>Cím</t>
  </si>
  <si>
    <t>ei.</t>
  </si>
  <si>
    <t>Név</t>
  </si>
  <si>
    <t>csoport</t>
  </si>
  <si>
    <t>Kiemelt előirányzat neve</t>
  </si>
  <si>
    <t>név</t>
  </si>
  <si>
    <t>Működési  bevételek</t>
  </si>
  <si>
    <t>Működési bevételek</t>
  </si>
  <si>
    <t>e/ Ft</t>
  </si>
  <si>
    <t xml:space="preserve">                        Kiadások összesen :</t>
  </si>
  <si>
    <t>Személyi juttatások</t>
  </si>
  <si>
    <t>Munkáltatót terhelő járulék</t>
  </si>
  <si>
    <t>Dologi kiadások</t>
  </si>
  <si>
    <t>Beruházás</t>
  </si>
  <si>
    <t>Felújítás</t>
  </si>
  <si>
    <t>Kiadások</t>
  </si>
  <si>
    <t>Megnevezés</t>
  </si>
  <si>
    <t>Előirányzat- 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</si>
  <si>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</si>
  <si>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</si>
  <si>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</si>
  <si>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</si>
  <si>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</si>
  <si>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</si>
  <si>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</si>
  <si>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</si>
  <si>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</si>
  <si>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</si>
  <si>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Novemb.</t>
  </si>
  <si>
    <t>Decemb.</t>
  </si>
  <si>
    <t>összesen</t>
  </si>
  <si>
    <t>Bevételek összesen</t>
  </si>
  <si>
    <t>I.</t>
  </si>
  <si>
    <t>II.</t>
  </si>
  <si>
    <t>Tartalékok</t>
  </si>
  <si>
    <t>pénzügyi mérleg</t>
  </si>
  <si>
    <t>III.</t>
  </si>
  <si>
    <t>IV.</t>
  </si>
  <si>
    <t>Ellátottak pénzbeli juttatásai</t>
  </si>
  <si>
    <t>Bevétel összesen</t>
  </si>
  <si>
    <t>Kiadás összesen</t>
  </si>
  <si>
    <t>Működési célú  bevételek és kiadások  pénzügyi mérlege</t>
  </si>
  <si>
    <t xml:space="preserve">B e v é t e l e k </t>
  </si>
  <si>
    <t xml:space="preserve">K i a d á s o k </t>
  </si>
  <si>
    <t>Felhalmozási célú bevételek és kiadások pénzügyi mérlege</t>
  </si>
  <si>
    <t>Beruházások</t>
  </si>
  <si>
    <t>B e v é t e l e k</t>
  </si>
  <si>
    <t>Ft</t>
  </si>
  <si>
    <t>Önkormányzat általános feladatai</t>
  </si>
  <si>
    <t>Mód.</t>
  </si>
  <si>
    <t>Telje-</t>
  </si>
  <si>
    <t>sítés</t>
  </si>
  <si>
    <t>Pénzeszköz átadás, egyéb támogatás</t>
  </si>
  <si>
    <t>Szociális étkeztetés</t>
  </si>
  <si>
    <t xml:space="preserve">Dologi kiadások                              </t>
  </si>
  <si>
    <t xml:space="preserve">Működési célú átadás    </t>
  </si>
  <si>
    <t>Kiadás összesen:</t>
  </si>
  <si>
    <t>Harkakötöny Község Önkormányzata</t>
  </si>
  <si>
    <t>Kiadások összesen:</t>
  </si>
  <si>
    <t>Kiadás</t>
  </si>
  <si>
    <t>Működési költségvetés</t>
  </si>
  <si>
    <t>Felhalmozási költségvetés</t>
  </si>
  <si>
    <t>Közvilágítás ( kötelező feladat )</t>
  </si>
  <si>
    <t>Háziorvosi alapellátás (kötelező feladat )</t>
  </si>
  <si>
    <t>Szociális étkeztetés (kötelező feladat )</t>
  </si>
  <si>
    <t>Fogorvosi alapellátás (kötelező feladat )</t>
  </si>
  <si>
    <t>Mezőgazdasági támogatás - ( Tanyafejlesztési Program ) (önként vállalt feladat )</t>
  </si>
  <si>
    <t>Közfoglalkoztatás      (önként vállalt )</t>
  </si>
  <si>
    <t xml:space="preserve"> kötelező feladatokhoz  *</t>
  </si>
  <si>
    <t>önként vállalt feladatokhoz  *</t>
  </si>
  <si>
    <t>Működési célú támogatások államháztartáson belülről</t>
  </si>
  <si>
    <t>Közhatalmi bevételek</t>
  </si>
  <si>
    <t>Vagyoni típusú adók</t>
  </si>
  <si>
    <t>*magánszemélyek kommunális adója</t>
  </si>
  <si>
    <t>*helyi iparűzési adó</t>
  </si>
  <si>
    <t>Gépjárműadók</t>
  </si>
  <si>
    <t>Szolgáltatások ellenértéke</t>
  </si>
  <si>
    <t>Ellátási díjak</t>
  </si>
  <si>
    <t>Egyéb működési bevételek</t>
  </si>
  <si>
    <t>Felhalmozási bevételek</t>
  </si>
  <si>
    <t>Felhalmozási célú átvett pénzeszközök</t>
  </si>
  <si>
    <t>Finanszírozási bevételek</t>
  </si>
  <si>
    <t>Maradvány igénybevétel</t>
  </si>
  <si>
    <t>Munkaadókat terhelő járulékok és szociális hozzájárulási adó</t>
  </si>
  <si>
    <t>Egyéb működési célú kiadások</t>
  </si>
  <si>
    <t>Felújítások</t>
  </si>
  <si>
    <t>Egyéb felhalmozási célú kiadások</t>
  </si>
  <si>
    <t>Finanszírozási kiadások</t>
  </si>
  <si>
    <t>Felhalmozási célú támogatások államháztartáson belülről</t>
  </si>
  <si>
    <t>Működési célú átvett pénzeszközök</t>
  </si>
  <si>
    <t>Egyéb működési clú kiadások</t>
  </si>
  <si>
    <t>Város és Községgazdálkodási egyéb szoltáltatások (kötelező feladat)</t>
  </si>
  <si>
    <t>Informatikai eszközök beszerzése, létesítése</t>
  </si>
  <si>
    <t>Működési célú pénzmaradvány</t>
  </si>
  <si>
    <t>Felhalmozási célú pénzmaradvány</t>
  </si>
  <si>
    <t>Informatikai eszközök felújítása</t>
  </si>
  <si>
    <t>Egyéb működési célú támogatások államháztartáson belülre</t>
  </si>
  <si>
    <t>Egyéb működési célú támogatások államháztartáson kívülre</t>
  </si>
  <si>
    <t>Önkormányzatok működési támogatásai</t>
  </si>
  <si>
    <t>Egyéb működési célú támogatások bevételei államháztartáson belülről</t>
  </si>
  <si>
    <t>Önkormányzat  összes költségvetési bevétele</t>
  </si>
  <si>
    <t>Értékesítési és forgalmi adó</t>
  </si>
  <si>
    <t>Társadalombiztosítás pénzügyi alapjai /OEP/</t>
  </si>
  <si>
    <t>Elkülönített Állami Pénzalapok /Munkaügyi Központ/</t>
  </si>
  <si>
    <t>NAKVI Központi kezelésű előirányzatok</t>
  </si>
  <si>
    <t>Előző évi költségvetési maradvány igénybevétele</t>
  </si>
  <si>
    <t>Önkormányzat  összes költségvetési kiadása</t>
  </si>
  <si>
    <t>Finanszírozási  bevételek</t>
  </si>
  <si>
    <t>Egyéb működési kiadások</t>
  </si>
  <si>
    <t>*helyi gépjárműadó</t>
  </si>
  <si>
    <t xml:space="preserve">Felhalmozási célú átvett pénzeszközök </t>
  </si>
  <si>
    <t>Kiszámlázott általános forgalmi adó</t>
  </si>
  <si>
    <t>Működési és felhalmozási  célú támogatások államháztartáson belülről</t>
  </si>
  <si>
    <t>Zöldterület-gazdálkodással kapcsolatos feladatok ellátásának támogatása</t>
  </si>
  <si>
    <t>Közvilágítás fenntartásának támogatása</t>
  </si>
  <si>
    <t>Közutak fenntartásának támogatása</t>
  </si>
  <si>
    <t>Egyéb önkormányzati feladatok támogatása</t>
  </si>
  <si>
    <t>Lakott külterülettel kapcsolatos feladatok támogatása</t>
  </si>
  <si>
    <t>A települési önkormányzatok szociális feladatainak egyéb támogatása</t>
  </si>
  <si>
    <t>Falugondnoki vagy tanyagondnoki szolgáltatás</t>
  </si>
  <si>
    <t xml:space="preserve">Mindösszesen: </t>
  </si>
  <si>
    <t>Kamatbevételek</t>
  </si>
  <si>
    <t>Felhalmozáci  célú támogatások államháztartáson belülről</t>
  </si>
  <si>
    <t>Egyéb felhalmozási  célú támogatások bevételei államháztartáson belülről</t>
  </si>
  <si>
    <t>Ellátottak pénzbeli jutttásai</t>
  </si>
  <si>
    <t xml:space="preserve">                           </t>
  </si>
  <si>
    <t>Állami támotatás</t>
  </si>
  <si>
    <t>Támogatásértékű bevétel</t>
  </si>
  <si>
    <t>Ingatlanok beszerzése, létesítése</t>
  </si>
  <si>
    <t>Ingatlanok felújítása-Önkormányzati ingatlanok felújítása</t>
  </si>
  <si>
    <t>Egyéb tárgyi eszközök beszerzése létesítése-Közfoglalkoztatás</t>
  </si>
  <si>
    <t>Egyéb tárgyi eszközök beszerzése létesítése-Könyvtári szolgáltatás</t>
  </si>
  <si>
    <t>Forint</t>
  </si>
  <si>
    <t>Eredeti</t>
  </si>
  <si>
    <t xml:space="preserve"> Forint</t>
  </si>
  <si>
    <t>Bevételek összesen :</t>
  </si>
  <si>
    <t>Kiadások összesen :</t>
  </si>
  <si>
    <t xml:space="preserve"> Ingtlanok felújítása - Külterületi út felújítása</t>
  </si>
  <si>
    <t>Egyéb tárgyi eszközök beszerzése létesítése-Közutak üzemeltetése, fenntartása</t>
  </si>
  <si>
    <t>Egyéb tárgyi eszközök beszerzése, létesítése- Iskolai intézményi étkeztetés</t>
  </si>
  <si>
    <t>Egyéb tárgyi eszközök beszerzése, létesítése- Köztemető-fenntartás és működtetés</t>
  </si>
  <si>
    <t>Ingatlanok felújítása -Könyvtári szolgáltatások</t>
  </si>
  <si>
    <t>Működési és Közhatalmi bevétel</t>
  </si>
  <si>
    <t>Önkormányzatok és önkormányzati hivatalok jogalkotó és általános igazgatási tevékenysége ( kötelező feladat )</t>
  </si>
  <si>
    <t>Köztemető-fenntartás és - működtetés (kötelező feladat )</t>
  </si>
  <si>
    <t>Közutak, hidak, alagutak üzemeltetése, fenntartása üzemeltetése fenntartása (kötelező feladat )</t>
  </si>
  <si>
    <t>Szabadidősport- (rekreációs sport - ) tevékenység és támogatása (kötelező feladat )</t>
  </si>
  <si>
    <t>Gyermekétkeztetés köznevelési intézményben (önként vállalt feladat )</t>
  </si>
  <si>
    <t>Munkahelyi étkeztetés köznevelési intézményben (önként vállalt feladat )</t>
  </si>
  <si>
    <t>Zöldterület-kezelés (kötelező feladat)</t>
  </si>
  <si>
    <t>Köztemető fenntartással kapcsolatos feladatok támogatása</t>
  </si>
  <si>
    <t>Polgármesteri illetmény támogatása</t>
  </si>
  <si>
    <t>Települési önkormányzatok nyilvános könyvtári és a közművelődési feladatainak támogatása</t>
  </si>
  <si>
    <t>Munkáltatót terhelő járulékok</t>
  </si>
  <si>
    <t>EFOP-3.9.2-16-2017-00004 Humán kapacitások fejlesztése a kiskunhalasi járásban (önként vállalt feladat)</t>
  </si>
  <si>
    <t>EFOP-1.5.3-16-2017-00011 Humán szolgáltatások fejlesztése a kiskunhalasi járásban- Esélyteremtés a humán szolgáltatásokban (önként vállalt feladat)</t>
  </si>
  <si>
    <t>Tanyagondnoki szolgáltatás (önként vállalt feladat)</t>
  </si>
  <si>
    <t xml:space="preserve">            </t>
  </si>
  <si>
    <t>Család- és nővédelmi egészségügyi gondozás /védőnő/ kötelező feladat</t>
  </si>
  <si>
    <t>Ifjúság-egészségügyi gondozás / gyermekorvos / (kötelező feladat )</t>
  </si>
  <si>
    <t>Egyéb tárgyi eszköz beszerzése- EFOP-3.9.2.16-2017-00004</t>
  </si>
  <si>
    <t xml:space="preserve"> Ingtlanok felújítása - Belterületi utak felújítása</t>
  </si>
  <si>
    <t>Felhalmozási célú önkormányzati támogatások</t>
  </si>
  <si>
    <t>Fejezeti kezelésű előirányzatok EU-s programok és azok hazai társfinanszírozása</t>
  </si>
  <si>
    <t>2018.</t>
  </si>
  <si>
    <t>Harkakötöny Község Önkormányzat  2018. évi költségvetés</t>
  </si>
  <si>
    <t>Közhatalmi bevétel</t>
  </si>
  <si>
    <t>Működési célú költségvetési támogatások és kiegészítő támogatások</t>
  </si>
  <si>
    <t>Elszámolásból származó bevételek</t>
  </si>
  <si>
    <t>Helyi önkormányzatok működésének általános támogatása</t>
  </si>
  <si>
    <t>Települési önkormányzatok szociális, gyermekjóléti feladatainak támogatása</t>
  </si>
  <si>
    <t>Finanszírozási kiadás</t>
  </si>
  <si>
    <t>2018.dec.31</t>
  </si>
  <si>
    <t>I. mód.</t>
  </si>
  <si>
    <t xml:space="preserve">I. </t>
  </si>
  <si>
    <t>Módosított 2018.dec.31.</t>
  </si>
  <si>
    <t xml:space="preserve">Teljesítés </t>
  </si>
  <si>
    <t>Teljesített</t>
  </si>
  <si>
    <t xml:space="preserve"> </t>
  </si>
  <si>
    <t>Elvonások és befizetések</t>
  </si>
  <si>
    <t>*Egyéb közhatalmi bevétel</t>
  </si>
  <si>
    <t>Egyéb fejezeti kezelésű előirányzatok</t>
  </si>
  <si>
    <t>Társulások és költségvetési szerveik</t>
  </si>
  <si>
    <t>Készletértékesítés</t>
  </si>
  <si>
    <t>Közvetített szolgáltatások ellenértéke</t>
  </si>
  <si>
    <t>Ingatlanok értékesítése</t>
  </si>
  <si>
    <t>Egyéb tárgyi eszközök beszerzése, létesítése- Hivatal</t>
  </si>
  <si>
    <t>Államháztartáson belüli megelőlegezések</t>
  </si>
  <si>
    <t>Egyéb tárgyi eszköz beszerzése- EFOP-1.5.3.16-2017-00011</t>
  </si>
  <si>
    <t xml:space="preserve">              </t>
  </si>
  <si>
    <t>Intézményen kívüli gyermekétkeztetés</t>
  </si>
  <si>
    <t>2018. évi teljesítés</t>
  </si>
  <si>
    <t>Könyvtári szolgáltatások</t>
  </si>
  <si>
    <t>Közművelődés - közösségi és társadalmi részvétel fejlesztése (kötelező feladat)</t>
  </si>
  <si>
    <t>Egyéb szociális pénzbeli és természetbeni ellátások, támogatások (kötelező feladat)</t>
  </si>
  <si>
    <t xml:space="preserve">3 éves </t>
  </si>
  <si>
    <t>pénzügyi terv</t>
  </si>
  <si>
    <t>BEVÉTEL</t>
  </si>
  <si>
    <t>2018. év</t>
  </si>
  <si>
    <t>2019. év</t>
  </si>
  <si>
    <t>2020. év</t>
  </si>
  <si>
    <t>Ö s s z e s e n :</t>
  </si>
  <si>
    <t>K I A D Á S</t>
  </si>
  <si>
    <t>Létszámkeret</t>
  </si>
  <si>
    <t>Közvetett támogatások  kimutatása</t>
  </si>
  <si>
    <t>Támogatás jogcíme</t>
  </si>
  <si>
    <t>Rezsi költség</t>
  </si>
  <si>
    <t>Összesen</t>
  </si>
  <si>
    <t>Helységek , eszközök hasznosításából származó bevételből nyújtott kedvezmény, mentesség összege (Háziorvosi alapellátás )</t>
  </si>
  <si>
    <t>Ellátottak térítési díjának, kártérítésének méltányossági alapon történő elengedésének összege:</t>
  </si>
  <si>
    <t>A lakosság részére lakásépítéshez, lakásfelújításhoz nyújtott kölcsönök elengedésének összege:</t>
  </si>
  <si>
    <t>A helyi adónál, gépjárműadónál biztosított kedvezmény, mentesség összege adónemenként:</t>
  </si>
  <si>
    <t>Egyéb nyújtott kedvezmény vagy kölcsön elengedésének összege:</t>
  </si>
  <si>
    <t>Mindösszesen</t>
  </si>
  <si>
    <t>Több éves kihatással járó feladatok</t>
  </si>
  <si>
    <t>k i m u t a t á s a</t>
  </si>
  <si>
    <t>Összesen:</t>
  </si>
  <si>
    <t>Terv</t>
  </si>
  <si>
    <t xml:space="preserve">EFOP-3.9.2-16-2017-00004 Humán kapacitások fejlesztése a kiskunhalasi járásban </t>
  </si>
  <si>
    <t xml:space="preserve">EFOP-1.5.3-16-2017-00011 Humán szolgáltatások fejlesztése a kiskunhalasi járásban- Esélyteremtés a humán szolgáltatásokban </t>
  </si>
  <si>
    <t xml:space="preserve">Az Európai Uniós forrásból finanszírozott támogatással megvalósuló programok, projektek </t>
  </si>
  <si>
    <t>Program neve</t>
  </si>
  <si>
    <t>Humán kapacitások fejlesztése a kiskunhalasi járásban                    EFOP-3.9.2-16-2017-00004</t>
  </si>
  <si>
    <t>7.500.680</t>
  </si>
  <si>
    <t>Humán szolgáltatások fejlesztése térségi szemléletben                     EFOP-1.5.3-16-2017-00011</t>
  </si>
  <si>
    <t>24.905.648</t>
  </si>
  <si>
    <t>32.406.328</t>
  </si>
  <si>
    <t>K I M U T A T Á S</t>
  </si>
  <si>
    <t>Az önkormányzat létszámösszetételéről</t>
  </si>
  <si>
    <t>Intézmény neve</t>
  </si>
  <si>
    <t>Létszám/ fő</t>
  </si>
  <si>
    <t>Önkormányzatok és önkormányzati hivatalok jogalkotó és általános igazgatási tevékenysége</t>
  </si>
  <si>
    <t>Város-, községgazdálkodási egyéb szolgáltatások</t>
  </si>
  <si>
    <t>Falugondnoki, tanyagondnoki  szolgáltatás</t>
  </si>
  <si>
    <t>Közfoglalkoztatás</t>
  </si>
  <si>
    <t>Iskolai intézményi étkeztetés</t>
  </si>
  <si>
    <t>Család és nővédelmi egészségügyi gondozás</t>
  </si>
  <si>
    <t>Harkakötöny Község Önkormányzata  céltartalékainak kimutatása</t>
  </si>
  <si>
    <t>Céltartalék megnevezése</t>
  </si>
  <si>
    <t>Összeg</t>
  </si>
  <si>
    <t>Mindösszesen:</t>
  </si>
  <si>
    <t xml:space="preserve">                                                                                                                  ( e/Ft )</t>
  </si>
  <si>
    <t xml:space="preserve">Átadás célja </t>
  </si>
  <si>
    <t xml:space="preserve">Eredeti </t>
  </si>
  <si>
    <t>Első lakáshozjutási támogatás    5 fő x 100.000</t>
  </si>
  <si>
    <t>Civil szervvezetek támogatása   /önként vállalt feladat/</t>
  </si>
  <si>
    <t xml:space="preserve">Százszorszépföld Egyesület </t>
  </si>
  <si>
    <t>Falugondnokok Duna-Tisza közi Egyesülete</t>
  </si>
  <si>
    <t>Homokhátsági Regionális Hulladékgazdálkodási</t>
  </si>
  <si>
    <t>Települési Önkormányzatok Országos Szövetsége</t>
  </si>
  <si>
    <t xml:space="preserve">Központi ügyeleti díj </t>
  </si>
  <si>
    <t>Felső-Bácska Vidékfejlesztési Egyesület</t>
  </si>
  <si>
    <t>Vakáció Kht. Támogatás</t>
  </si>
  <si>
    <t>Szociális Szolgáltató Központ működtetése</t>
  </si>
  <si>
    <t>Központi irányítás költsége</t>
  </si>
  <si>
    <t>Gép Károlyné Díj</t>
  </si>
  <si>
    <t>Tagdíj</t>
  </si>
  <si>
    <t>jogcíme</t>
  </si>
  <si>
    <t>eredeti</t>
  </si>
  <si>
    <t>Igazgatási tevékenység</t>
  </si>
  <si>
    <t>Halastó bérlet</t>
  </si>
  <si>
    <t>Helységbérlet</t>
  </si>
  <si>
    <t>Kamatbevétel</t>
  </si>
  <si>
    <t>Egyéb működési bevétel</t>
  </si>
  <si>
    <t>Egyéb saját bevétele</t>
  </si>
  <si>
    <t>ÁFA bevétel</t>
  </si>
  <si>
    <t>ÁFA bevételek és visszatérítések</t>
  </si>
  <si>
    <t xml:space="preserve">Étkezési térítési dij </t>
  </si>
  <si>
    <t>Intézményi étkeztetés</t>
  </si>
  <si>
    <t>Fénymásolási költség</t>
  </si>
  <si>
    <t>Önkormányzat összesen:</t>
  </si>
  <si>
    <t>Ellátottak pénzbeli juttatásai                                                            Forint</t>
  </si>
  <si>
    <t>Egyéb nem intézményi ellátások</t>
  </si>
  <si>
    <t>Helyi lakásfenntartási támogatás</t>
  </si>
  <si>
    <t xml:space="preserve">Települési támogatás </t>
  </si>
  <si>
    <t>v a g y o n á l l a p o t a</t>
  </si>
  <si>
    <t>Eszközök</t>
  </si>
  <si>
    <t>A</t>
  </si>
  <si>
    <t>Nemzeti vagyonba tartozó befektetett eszközök</t>
  </si>
  <si>
    <t>A/I.</t>
  </si>
  <si>
    <t>Immateriális javak</t>
  </si>
  <si>
    <t>1.</t>
  </si>
  <si>
    <t>Szellemi termékek</t>
  </si>
  <si>
    <t>A/II.</t>
  </si>
  <si>
    <t>Tárgyi eszközök</t>
  </si>
  <si>
    <t xml:space="preserve">1. </t>
  </si>
  <si>
    <t>Ingatlanok és kapcsolódó vagyoni értékű jogok</t>
  </si>
  <si>
    <t>2.</t>
  </si>
  <si>
    <t>Gépek, berendezések, felszerelések, járművek</t>
  </si>
  <si>
    <t>A/III.</t>
  </si>
  <si>
    <t>Befektetett pénzügyi eszközök</t>
  </si>
  <si>
    <t>Tartós részesedések</t>
  </si>
  <si>
    <t>A/IV.</t>
  </si>
  <si>
    <t>Koncesszióba, vagyonkezelésbe adott eszközök</t>
  </si>
  <si>
    <t>B</t>
  </si>
  <si>
    <t>Nemzeti vagyonba tartozó forgóeszközök</t>
  </si>
  <si>
    <t>B/I</t>
  </si>
  <si>
    <t>Készletek</t>
  </si>
  <si>
    <t>Vásárolt készletek</t>
  </si>
  <si>
    <t>Növendék, hízó és egyéb állatok</t>
  </si>
  <si>
    <t>C</t>
  </si>
  <si>
    <t>Pénzeszközök</t>
  </si>
  <si>
    <t>Pénztárak, csekkek, betétkönyvek</t>
  </si>
  <si>
    <t>III</t>
  </si>
  <si>
    <t>Forintszámlák</t>
  </si>
  <si>
    <t>D</t>
  </si>
  <si>
    <t>Követelések</t>
  </si>
  <si>
    <t>I</t>
  </si>
  <si>
    <t>Költségvetési évben esedékes követelések</t>
  </si>
  <si>
    <t>Forgótőke elszámolása</t>
  </si>
  <si>
    <t>E</t>
  </si>
  <si>
    <t>Egyéb sajátos elszámolások</t>
  </si>
  <si>
    <t>Előzetesen felszámított általános forgalmi adó elszámolása</t>
  </si>
  <si>
    <t>Fizetendő általános forgalmi adó elszámolása</t>
  </si>
  <si>
    <t>Egyéb sajátos eszközoldali elszámolások</t>
  </si>
  <si>
    <t xml:space="preserve">Eszközök összesen: </t>
  </si>
  <si>
    <t>Források</t>
  </si>
  <si>
    <t>G</t>
  </si>
  <si>
    <t>Saját tőke</t>
  </si>
  <si>
    <t>Nemzeti vagyon induláskori értéke</t>
  </si>
  <si>
    <t>Nemzeti vagyon változásai</t>
  </si>
  <si>
    <t xml:space="preserve">Egyéb eszközök induláskori értéke és változásai </t>
  </si>
  <si>
    <t xml:space="preserve">IV. </t>
  </si>
  <si>
    <t>Felhalmozott eredmény</t>
  </si>
  <si>
    <t xml:space="preserve">VI. </t>
  </si>
  <si>
    <t>Mérleg szerinti eredmény</t>
  </si>
  <si>
    <t>H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</si>
  <si>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</si>
  <si>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</si>
  <si>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</si>
  <si>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</si>
  <si>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Kincstári számlavezetéssel kapcsolatos elszámolások</t>
  </si>
  <si>
    <t>J.</t>
  </si>
  <si>
    <t>Passzív időbeli elhatárolások</t>
  </si>
  <si>
    <t xml:space="preserve">Források Összesen: </t>
  </si>
  <si>
    <t>Az önkormányzatnak garancia és kezességvállalása nincs.</t>
  </si>
  <si>
    <t>Az önkormányzatnak külön nyilvántartásban szereplő vagyona nincs.</t>
  </si>
  <si>
    <t>kiadásairól beruházásonként, felújításonként</t>
  </si>
  <si>
    <t>Felhalm.kiadás összesen</t>
  </si>
  <si>
    <t>Egyéb tárgyi eszközök beszerzése, létesítése</t>
  </si>
  <si>
    <t>Önkormányzati ingatlanok felújítása</t>
  </si>
  <si>
    <t>Önkormányzati Ingatlan vásárlás</t>
  </si>
  <si>
    <t xml:space="preserve">Közutak üzemeltetése, fenntartása </t>
  </si>
  <si>
    <t>Belterületi út felújítása</t>
  </si>
  <si>
    <t>Önkormányzati fejlesztések pályázat Önerő része</t>
  </si>
  <si>
    <t>Külterületi út felújítása</t>
  </si>
  <si>
    <t>Ingatlanok felújítása</t>
  </si>
  <si>
    <t>Köztemető-fenntartás és működtetés</t>
  </si>
  <si>
    <t>Harkakötöny Községi Önkormányzat 2018. december 31-i</t>
  </si>
  <si>
    <t>Kiskun Önkormányzatok Szövetsége</t>
  </si>
  <si>
    <t>Áfa bevétel</t>
  </si>
  <si>
    <t>Közvetített szolgáltatások</t>
  </si>
  <si>
    <t>Ellátási díj</t>
  </si>
  <si>
    <t>Helységbérlet, egyéb szolgáltatások</t>
  </si>
  <si>
    <t>Esélyegyenlőség segítését célzó tevékenységek és programok</t>
  </si>
  <si>
    <t>Iskolarendszeren kívüli egyéb oktatás, képzés</t>
  </si>
  <si>
    <t>Az Önkormányzatnak nincs céltartaléka.</t>
  </si>
  <si>
    <t>Pénzeszközátadás és támogatásértékű kiadások részletezése</t>
  </si>
  <si>
    <t>Bevételi előirányzat</t>
  </si>
  <si>
    <t>Működési bevételek részletezése</t>
  </si>
  <si>
    <r>
      <t>K</t>
    </r>
    <r>
      <rPr>
        <b/>
        <sz val="14"/>
        <rFont val="Arial"/>
        <family val="2"/>
      </rPr>
      <t>i</t>
    </r>
    <r>
      <rPr>
        <b/>
        <sz val="12"/>
        <rFont val="Arial"/>
        <family val="2"/>
      </rPr>
      <t>mutatás az önkormányzat által a lakosságnak juttatott támogatásokról, szociális, rászorultsági jellegű ellátásokról</t>
    </r>
  </si>
  <si>
    <t>K i m u t a t á s</t>
  </si>
  <si>
    <t xml:space="preserve">a helyi önkormányzat nevében végzett beruházások, felújítások </t>
  </si>
  <si>
    <r>
      <t xml:space="preserve">7 </t>
    </r>
    <r>
      <rPr>
        <sz val="10"/>
        <rFont val="Times New Roman"/>
        <family val="1"/>
      </rPr>
      <t>/2019.( V.31. ) Kt.sz.rendelet 11. sz. melléklete</t>
    </r>
  </si>
  <si>
    <r>
      <t xml:space="preserve"> 7</t>
    </r>
    <r>
      <rPr>
        <sz val="10"/>
        <rFont val="Times New Roman"/>
        <family val="1"/>
      </rPr>
      <t>/2019.(V.31. ) Kt.sz.rendelet 11.sz. melléklete</t>
    </r>
  </si>
  <si>
    <t>7/2019.(V.31.) Kt.sz.rendelet  12. sz. melléklete</t>
  </si>
  <si>
    <r>
      <t xml:space="preserve">    7</t>
    </r>
    <r>
      <rPr>
        <sz val="8"/>
        <rFont val="Times New Roman"/>
        <family val="1"/>
      </rPr>
      <t>/2019.(V.31.) Kt.sz.rendelet  14. sz. melléklete</t>
    </r>
  </si>
  <si>
    <r>
      <t xml:space="preserve">  7</t>
    </r>
    <r>
      <rPr>
        <sz val="8"/>
        <rFont val="Times New Roman"/>
        <family val="1"/>
      </rPr>
      <t>/2019.(V.31.) Kt.sz.rendelet 15. sz. melléklete</t>
    </r>
  </si>
  <si>
    <t>7/2019.(V.31.) Kt.sz.rendelet  3. sz. melléklete</t>
  </si>
  <si>
    <t>7/2019. ( V.31. ) Kt.sz.rendelet  5.sz. melléklete</t>
  </si>
  <si>
    <t>7/2019. (V.31.) Kt.sz.rendelet  6.sz. melléklete</t>
  </si>
  <si>
    <t>7/2019. (V.31.) Kt.sz.rendelet 7. sz.melléklete</t>
  </si>
  <si>
    <t>7/2019.(V.31.) Kt.sz.rendelet  8. sz. melléklete</t>
  </si>
  <si>
    <t>7/2019. (V.31.) Kt.sz.rendelet 9 .sz. melléklete</t>
  </si>
  <si>
    <t>7/2019.(V.31.) Kt.sz.rendelet  10.sz. melléklete</t>
  </si>
  <si>
    <r>
      <t xml:space="preserve"> 7</t>
    </r>
    <r>
      <rPr>
        <sz val="8"/>
        <rFont val="Times New Roman"/>
        <family val="1"/>
      </rPr>
      <t>/2019.( V.31.) Kt.sz.rendelet 13. sz. melléklete</t>
    </r>
  </si>
  <si>
    <r>
      <t xml:space="preserve">7 </t>
    </r>
    <r>
      <rPr>
        <sz val="12"/>
        <rFont val="Times New Roman"/>
        <family val="1"/>
      </rPr>
      <t>/2019.(V.31. ) Kt.sz.rendelet  16.sz. melléklete</t>
    </r>
  </si>
  <si>
    <r>
      <t xml:space="preserve"> 7</t>
    </r>
    <r>
      <rPr>
        <sz val="8"/>
        <rFont val="Times New Roman"/>
        <family val="1"/>
      </rPr>
      <t>/2019.(V.31.) Kt.sz.rendelet  19. sz. melléklete</t>
    </r>
  </si>
  <si>
    <t>7/2019. (V.31. ) Kt.sz.rendelet 4.sz. melléklete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</si>
</sst>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;[Red]#,##0"/>
    <numFmt numFmtId="181" formatCode="#,##0.0"/>
    <numFmt numFmtId="182" formatCode="[$¥€-2]\ #\ ##,000_);[Red]\([$€-2]\ #\ ##,000\)"/>
  </numFmts>
  <fonts count="87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43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6"/>
      <color indexed="8"/>
      <name val="Times New Roman"/>
      <family val="1"/>
    </font>
    <font>
      <b/>
      <sz val="12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 tint="0.799979984760284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bgColor theme="8" tint="0.5999900102615356"/>
      </patternFill>
    </fill>
    <fill>
      <patternFill patternType="solid">
        <fgColor rgb="FF66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5D79D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ck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medium">
        <color indexed="8"/>
      </bottom>
    </border>
    <border>
      <left>
        <color indexed="63"/>
      </left>
      <right style="thick"/>
      <top style="thick"/>
      <bottom style="medium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1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898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14" fillId="0" borderId="0" xfId="0" applyFont="1" applyAlignment="1">
      <alignment horizontal="right" indent="3"/>
    </xf>
    <xf numFmtId="3" fontId="1" fillId="33" borderId="11" xfId="0" applyNumberFormat="1" applyFont="1" applyFill="1" applyBorder="1" applyAlignment="1">
      <alignment horizontal="center" vertical="top" wrapText="1"/>
    </xf>
    <xf numFmtId="3" fontId="1" fillId="33" borderId="12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vertical="top" wrapText="1"/>
    </xf>
    <xf numFmtId="3" fontId="2" fillId="34" borderId="1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19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right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right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3" fontId="1" fillId="33" borderId="31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19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0" fontId="6" fillId="0" borderId="24" xfId="0" applyFont="1" applyFill="1" applyBorder="1" applyAlignment="1">
      <alignment vertical="top" wrapText="1"/>
    </xf>
    <xf numFmtId="1" fontId="8" fillId="0" borderId="22" xfId="0" applyNumberFormat="1" applyFont="1" applyFill="1" applyBorder="1" applyAlignment="1">
      <alignment horizontal="right" vertical="top" wrapText="1"/>
    </xf>
    <xf numFmtId="1" fontId="1" fillId="0" borderId="35" xfId="0" applyNumberFormat="1" applyFont="1" applyFill="1" applyBorder="1" applyAlignment="1">
      <alignment horizontal="right" vertical="top" wrapText="1"/>
    </xf>
    <xf numFmtId="3" fontId="13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right" vertical="top" wrapText="1"/>
    </xf>
    <xf numFmtId="0" fontId="7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right" vertical="top" wrapText="1"/>
    </xf>
    <xf numFmtId="0" fontId="6" fillId="0" borderId="37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" fillId="0" borderId="18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40" xfId="0" applyFont="1" applyFill="1" applyBorder="1" applyAlignment="1">
      <alignment horizontal="right" vertical="top" wrapText="1"/>
    </xf>
    <xf numFmtId="0" fontId="17" fillId="0" borderId="22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right" vertical="top" wrapText="1"/>
    </xf>
    <xf numFmtId="0" fontId="19" fillId="0" borderId="16" xfId="0" applyFont="1" applyFill="1" applyBorder="1" applyAlignment="1">
      <alignment horizontal="right" vertical="top" wrapText="1"/>
    </xf>
    <xf numFmtId="3" fontId="19" fillId="0" borderId="16" xfId="0" applyNumberFormat="1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 horizontal="right" vertical="top" wrapText="1"/>
    </xf>
    <xf numFmtId="1" fontId="8" fillId="0" borderId="16" xfId="0" applyNumberFormat="1" applyFont="1" applyFill="1" applyBorder="1" applyAlignment="1">
      <alignment horizontal="right" vertical="top" wrapText="1"/>
    </xf>
    <xf numFmtId="0" fontId="25" fillId="0" borderId="32" xfId="0" applyFont="1" applyBorder="1" applyAlignment="1">
      <alignment/>
    </xf>
    <xf numFmtId="0" fontId="17" fillId="0" borderId="0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5" fillId="0" borderId="33" xfId="0" applyFont="1" applyBorder="1" applyAlignment="1">
      <alignment/>
    </xf>
    <xf numFmtId="0" fontId="27" fillId="34" borderId="33" xfId="0" applyFont="1" applyFill="1" applyBorder="1" applyAlignment="1">
      <alignment/>
    </xf>
    <xf numFmtId="0" fontId="6" fillId="0" borderId="16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7" fillId="0" borderId="25" xfId="0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4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33" borderId="44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top" wrapText="1"/>
    </xf>
    <xf numFmtId="3" fontId="29" fillId="33" borderId="12" xfId="0" applyNumberFormat="1" applyFont="1" applyFill="1" applyBorder="1" applyAlignment="1">
      <alignment horizontal="center" vertical="top" wrapText="1"/>
    </xf>
    <xf numFmtId="3" fontId="29" fillId="33" borderId="43" xfId="0" applyNumberFormat="1" applyFont="1" applyFill="1" applyBorder="1" applyAlignment="1">
      <alignment horizontal="center" vertical="top" wrapText="1"/>
    </xf>
    <xf numFmtId="3" fontId="29" fillId="33" borderId="33" xfId="0" applyNumberFormat="1" applyFont="1" applyFill="1" applyBorder="1" applyAlignment="1">
      <alignment horizontal="center" vertical="top" wrapText="1"/>
    </xf>
    <xf numFmtId="0" fontId="29" fillId="33" borderId="45" xfId="0" applyFont="1" applyFill="1" applyBorder="1" applyAlignment="1">
      <alignment horizontal="center" vertical="top" wrapText="1"/>
    </xf>
    <xf numFmtId="3" fontId="29" fillId="33" borderId="13" xfId="0" applyNumberFormat="1" applyFont="1" applyFill="1" applyBorder="1" applyAlignment="1">
      <alignment horizontal="center" vertical="top" wrapText="1"/>
    </xf>
    <xf numFmtId="3" fontId="29" fillId="33" borderId="46" xfId="0" applyNumberFormat="1" applyFont="1" applyFill="1" applyBorder="1" applyAlignment="1">
      <alignment horizontal="center" vertical="top" wrapText="1"/>
    </xf>
    <xf numFmtId="3" fontId="31" fillId="0" borderId="33" xfId="0" applyNumberFormat="1" applyFont="1" applyBorder="1" applyAlignment="1">
      <alignment horizontal="right" vertical="top" wrapText="1"/>
    </xf>
    <xf numFmtId="3" fontId="31" fillId="0" borderId="43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20" fillId="0" borderId="33" xfId="0" applyFont="1" applyBorder="1" applyAlignment="1">
      <alignment horizontal="right" vertical="top" wrapText="1"/>
    </xf>
    <xf numFmtId="3" fontId="20" fillId="34" borderId="33" xfId="0" applyNumberFormat="1" applyFont="1" applyFill="1" applyBorder="1" applyAlignment="1">
      <alignment horizontal="right" vertical="top" wrapText="1"/>
    </xf>
    <xf numFmtId="3" fontId="20" fillId="34" borderId="43" xfId="0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/>
    </xf>
    <xf numFmtId="0" fontId="20" fillId="0" borderId="42" xfId="0" applyFont="1" applyBorder="1" applyAlignment="1">
      <alignment horizontal="left" vertical="top" wrapText="1"/>
    </xf>
    <xf numFmtId="3" fontId="20" fillId="35" borderId="33" xfId="0" applyNumberFormat="1" applyFont="1" applyFill="1" applyBorder="1" applyAlignment="1">
      <alignment horizontal="right" vertical="top" wrapText="1"/>
    </xf>
    <xf numFmtId="3" fontId="20" fillId="35" borderId="43" xfId="0" applyNumberFormat="1" applyFont="1" applyFill="1" applyBorder="1" applyAlignment="1">
      <alignment horizontal="right" vertical="top" wrapText="1"/>
    </xf>
    <xf numFmtId="3" fontId="20" fillId="0" borderId="33" xfId="0" applyNumberFormat="1" applyFont="1" applyBorder="1" applyAlignment="1">
      <alignment horizontal="right" vertical="top" wrapText="1"/>
    </xf>
    <xf numFmtId="3" fontId="20" fillId="0" borderId="43" xfId="0" applyNumberFormat="1" applyFont="1" applyBorder="1" applyAlignment="1">
      <alignment horizontal="right" vertical="top" wrapText="1"/>
    </xf>
    <xf numFmtId="3" fontId="29" fillId="0" borderId="47" xfId="0" applyNumberFormat="1" applyFont="1" applyBorder="1" applyAlignment="1">
      <alignment horizontal="right" vertical="top" wrapText="1"/>
    </xf>
    <xf numFmtId="3" fontId="29" fillId="0" borderId="48" xfId="0" applyNumberFormat="1" applyFont="1" applyBorder="1" applyAlignment="1">
      <alignment horizontal="right" vertical="top" wrapText="1"/>
    </xf>
    <xf numFmtId="3" fontId="29" fillId="0" borderId="33" xfId="0" applyNumberFormat="1" applyFont="1" applyBorder="1" applyAlignment="1">
      <alignment horizontal="right" vertical="top" wrapText="1"/>
    </xf>
    <xf numFmtId="3" fontId="20" fillId="0" borderId="33" xfId="0" applyNumberFormat="1" applyFont="1" applyBorder="1" applyAlignment="1" applyProtection="1">
      <alignment horizontal="right" vertical="top" wrapText="1"/>
      <protection locked="0"/>
    </xf>
    <xf numFmtId="3" fontId="20" fillId="0" borderId="43" xfId="0" applyNumberFormat="1" applyFont="1" applyBorder="1" applyAlignment="1" applyProtection="1">
      <alignment horizontal="right" vertical="top" wrapText="1"/>
      <protection locked="0"/>
    </xf>
    <xf numFmtId="3" fontId="20" fillId="34" borderId="33" xfId="0" applyNumberFormat="1" applyFont="1" applyFill="1" applyBorder="1" applyAlignment="1">
      <alignment vertical="top" wrapText="1"/>
    </xf>
    <xf numFmtId="3" fontId="20" fillId="35" borderId="33" xfId="0" applyNumberFormat="1" applyFont="1" applyFill="1" applyBorder="1" applyAlignment="1" applyProtection="1">
      <alignment horizontal="right" vertical="top" wrapText="1"/>
      <protection locked="0"/>
    </xf>
    <xf numFmtId="0" fontId="20" fillId="0" borderId="49" xfId="0" applyFont="1" applyBorder="1" applyAlignment="1">
      <alignment horizontal="right" vertical="top" wrapText="1"/>
    </xf>
    <xf numFmtId="0" fontId="20" fillId="0" borderId="50" xfId="0" applyFont="1" applyBorder="1" applyAlignment="1">
      <alignment horizontal="right" vertical="top" wrapText="1"/>
    </xf>
    <xf numFmtId="3" fontId="20" fillId="34" borderId="50" xfId="0" applyNumberFormat="1" applyFont="1" applyFill="1" applyBorder="1" applyAlignment="1" applyProtection="1">
      <alignment horizontal="right" vertical="top" wrapText="1"/>
      <protection locked="0"/>
    </xf>
    <xf numFmtId="3" fontId="20" fillId="0" borderId="50" xfId="0" applyNumberFormat="1" applyFont="1" applyBorder="1" applyAlignment="1" applyProtection="1">
      <alignment horizontal="right" vertical="top" wrapText="1"/>
      <protection locked="0"/>
    </xf>
    <xf numFmtId="3" fontId="20" fillId="0" borderId="51" xfId="0" applyNumberFormat="1" applyFont="1" applyBorder="1" applyAlignment="1" applyProtection="1">
      <alignment horizontal="right" vertical="top" wrapText="1"/>
      <protection locked="0"/>
    </xf>
    <xf numFmtId="3" fontId="20" fillId="34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50" xfId="0" applyFont="1" applyBorder="1" applyAlignment="1">
      <alignment/>
    </xf>
    <xf numFmtId="0" fontId="20" fillId="0" borderId="51" xfId="0" applyFont="1" applyBorder="1" applyAlignment="1">
      <alignment horizontal="left" vertical="top" wrapText="1"/>
    </xf>
    <xf numFmtId="0" fontId="20" fillId="0" borderId="52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left" vertical="top" wrapText="1"/>
    </xf>
    <xf numFmtId="3" fontId="20" fillId="35" borderId="50" xfId="0" applyNumberFormat="1" applyFont="1" applyFill="1" applyBorder="1" applyAlignment="1" applyProtection="1">
      <alignment horizontal="right" vertical="top" wrapText="1"/>
      <protection locked="0"/>
    </xf>
    <xf numFmtId="3" fontId="20" fillId="34" borderId="50" xfId="0" applyNumberFormat="1" applyFont="1" applyFill="1" applyBorder="1" applyAlignment="1" applyProtection="1">
      <alignment horizontal="right" vertical="top" wrapText="1"/>
      <protection locked="0"/>
    </xf>
    <xf numFmtId="3" fontId="20" fillId="34" borderId="33" xfId="0" applyNumberFormat="1" applyFont="1" applyFill="1" applyBorder="1" applyAlignment="1" applyProtection="1">
      <alignment horizontal="right" vertical="top" wrapText="1"/>
      <protection locked="0"/>
    </xf>
    <xf numFmtId="3" fontId="29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25" fillId="34" borderId="33" xfId="0" applyFont="1" applyFill="1" applyBorder="1" applyAlignment="1">
      <alignment/>
    </xf>
    <xf numFmtId="0" fontId="24" fillId="0" borderId="33" xfId="0" applyFont="1" applyBorder="1" applyAlignment="1">
      <alignment horizontal="left"/>
    </xf>
    <xf numFmtId="0" fontId="2" fillId="0" borderId="54" xfId="0" applyFont="1" applyBorder="1" applyAlignment="1">
      <alignment horizontal="right" vertical="top" wrapText="1"/>
    </xf>
    <xf numFmtId="0" fontId="6" fillId="35" borderId="2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right" vertical="top" wrapText="1"/>
    </xf>
    <xf numFmtId="0" fontId="6" fillId="0" borderId="34" xfId="0" applyFont="1" applyFill="1" applyBorder="1" applyAlignment="1">
      <alignment horizontal="right" vertical="top" wrapText="1"/>
    </xf>
    <xf numFmtId="0" fontId="19" fillId="0" borderId="34" xfId="0" applyFont="1" applyFill="1" applyBorder="1" applyAlignment="1">
      <alignment horizontal="right" vertical="top" wrapText="1"/>
    </xf>
    <xf numFmtId="0" fontId="24" fillId="0" borderId="33" xfId="0" applyFont="1" applyBorder="1" applyAlignment="1">
      <alignment/>
    </xf>
    <xf numFmtId="0" fontId="17" fillId="0" borderId="33" xfId="0" applyFont="1" applyBorder="1" applyAlignment="1">
      <alignment horizontal="right" vertical="top" wrapText="1"/>
    </xf>
    <xf numFmtId="0" fontId="2" fillId="0" borderId="33" xfId="0" applyFont="1" applyBorder="1" applyAlignment="1">
      <alignment vertical="top" wrapText="1"/>
    </xf>
    <xf numFmtId="0" fontId="2" fillId="35" borderId="33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1" fillId="0" borderId="50" xfId="0" applyNumberFormat="1" applyFont="1" applyBorder="1" applyAlignment="1" applyProtection="1">
      <alignment horizontal="right" vertical="top" wrapText="1"/>
      <protection locked="0"/>
    </xf>
    <xf numFmtId="3" fontId="1" fillId="33" borderId="46" xfId="0" applyNumberFormat="1" applyFont="1" applyFill="1" applyBorder="1" applyAlignment="1">
      <alignment horizontal="center" vertical="top" wrapText="1"/>
    </xf>
    <xf numFmtId="0" fontId="24" fillId="0" borderId="33" xfId="0" applyFont="1" applyBorder="1" applyAlignment="1">
      <alignment wrapText="1"/>
    </xf>
    <xf numFmtId="0" fontId="24" fillId="0" borderId="33" xfId="0" applyFont="1" applyBorder="1" applyAlignment="1">
      <alignment horizontal="left" wrapText="1"/>
    </xf>
    <xf numFmtId="0" fontId="0" fillId="0" borderId="51" xfId="0" applyFont="1" applyBorder="1" applyAlignment="1">
      <alignment/>
    </xf>
    <xf numFmtId="3" fontId="11" fillId="35" borderId="33" xfId="0" applyNumberFormat="1" applyFont="1" applyFill="1" applyBorder="1" applyAlignment="1" applyProtection="1">
      <alignment horizontal="right" vertical="top" wrapText="1"/>
      <protection locked="0"/>
    </xf>
    <xf numFmtId="3" fontId="20" fillId="36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3" fontId="2" fillId="34" borderId="55" xfId="0" applyNumberFormat="1" applyFont="1" applyFill="1" applyBorder="1" applyAlignment="1">
      <alignment horizontal="right" vertical="top" wrapText="1"/>
    </xf>
    <xf numFmtId="3" fontId="2" fillId="35" borderId="55" xfId="0" applyNumberFormat="1" applyFont="1" applyFill="1" applyBorder="1" applyAlignment="1">
      <alignment horizontal="right" vertical="top" wrapText="1"/>
    </xf>
    <xf numFmtId="0" fontId="2" fillId="33" borderId="44" xfId="0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3" fontId="2" fillId="33" borderId="13" xfId="0" applyNumberFormat="1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right" vertical="top" wrapText="1"/>
    </xf>
    <xf numFmtId="0" fontId="6" fillId="0" borderId="57" xfId="0" applyFont="1" applyFill="1" applyBorder="1" applyAlignment="1">
      <alignment horizontal="right" vertical="top" wrapText="1"/>
    </xf>
    <xf numFmtId="3" fontId="19" fillId="0" borderId="34" xfId="0" applyNumberFormat="1" applyFont="1" applyFill="1" applyBorder="1" applyAlignment="1">
      <alignment horizontal="right" vertical="top" wrapText="1"/>
    </xf>
    <xf numFmtId="0" fontId="6" fillId="0" borderId="58" xfId="0" applyFont="1" applyFill="1" applyBorder="1" applyAlignment="1">
      <alignment horizontal="right" vertical="top" wrapText="1"/>
    </xf>
    <xf numFmtId="0" fontId="6" fillId="0" borderId="59" xfId="0" applyFont="1" applyFill="1" applyBorder="1" applyAlignment="1">
      <alignment horizontal="right" vertical="top" wrapText="1"/>
    </xf>
    <xf numFmtId="0" fontId="7" fillId="0" borderId="59" xfId="0" applyFont="1" applyFill="1" applyBorder="1" applyAlignment="1">
      <alignment horizontal="right" vertical="top" wrapText="1"/>
    </xf>
    <xf numFmtId="3" fontId="6" fillId="0" borderId="59" xfId="0" applyNumberFormat="1" applyFont="1" applyFill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0" fontId="2" fillId="36" borderId="24" xfId="0" applyFont="1" applyFill="1" applyBorder="1" applyAlignment="1">
      <alignment vertical="top" wrapText="1"/>
    </xf>
    <xf numFmtId="0" fontId="2" fillId="36" borderId="30" xfId="0" applyFont="1" applyFill="1" applyBorder="1" applyAlignment="1">
      <alignment vertical="top" wrapText="1"/>
    </xf>
    <xf numFmtId="0" fontId="6" fillId="36" borderId="24" xfId="0" applyFont="1" applyFill="1" applyBorder="1" applyAlignment="1">
      <alignment vertical="top" wrapText="1"/>
    </xf>
    <xf numFmtId="0" fontId="0" fillId="0" borderId="0" xfId="0" applyAlignment="1">
      <alignment readingOrder="1"/>
    </xf>
    <xf numFmtId="3" fontId="0" fillId="0" borderId="0" xfId="0" applyNumberFormat="1" applyAlignment="1">
      <alignment horizontal="right" readingOrder="1"/>
    </xf>
    <xf numFmtId="0" fontId="1" fillId="33" borderId="44" xfId="0" applyFont="1" applyFill="1" applyBorder="1" applyAlignment="1">
      <alignment horizontal="center" vertical="top" readingOrder="1"/>
    </xf>
    <xf numFmtId="0" fontId="1" fillId="33" borderId="60" xfId="0" applyFont="1" applyFill="1" applyBorder="1" applyAlignment="1">
      <alignment horizontal="center" vertical="top" readingOrder="1"/>
    </xf>
    <xf numFmtId="0" fontId="1" fillId="33" borderId="10" xfId="0" applyFont="1" applyFill="1" applyBorder="1" applyAlignment="1">
      <alignment horizontal="center" vertical="top" readingOrder="1"/>
    </xf>
    <xf numFmtId="0" fontId="1" fillId="33" borderId="33" xfId="0" applyFont="1" applyFill="1" applyBorder="1" applyAlignment="1">
      <alignment horizontal="center" vertical="top" readingOrder="1"/>
    </xf>
    <xf numFmtId="0" fontId="1" fillId="33" borderId="45" xfId="0" applyFont="1" applyFill="1" applyBorder="1" applyAlignment="1">
      <alignment horizontal="center" vertical="top" readingOrder="1"/>
    </xf>
    <xf numFmtId="0" fontId="1" fillId="33" borderId="61" xfId="0" applyFont="1" applyFill="1" applyBorder="1" applyAlignment="1">
      <alignment horizontal="center" vertical="top" readingOrder="1"/>
    </xf>
    <xf numFmtId="0" fontId="1" fillId="33" borderId="62" xfId="0" applyFont="1" applyFill="1" applyBorder="1" applyAlignment="1">
      <alignment vertical="top" readingOrder="1"/>
    </xf>
    <xf numFmtId="0" fontId="1" fillId="33" borderId="63" xfId="0" applyFont="1" applyFill="1" applyBorder="1" applyAlignment="1">
      <alignment vertical="top" readingOrder="1"/>
    </xf>
    <xf numFmtId="0" fontId="3" fillId="0" borderId="10" xfId="0" applyFont="1" applyBorder="1" applyAlignment="1">
      <alignment vertical="top" readingOrder="1"/>
    </xf>
    <xf numFmtId="0" fontId="3" fillId="0" borderId="33" xfId="0" applyFont="1" applyBorder="1" applyAlignment="1">
      <alignment vertical="top" readingOrder="1"/>
    </xf>
    <xf numFmtId="0" fontId="2" fillId="0" borderId="10" xfId="0" applyFont="1" applyBorder="1" applyAlignment="1">
      <alignment horizontal="right" vertical="top" readingOrder="1"/>
    </xf>
    <xf numFmtId="0" fontId="2" fillId="0" borderId="33" xfId="0" applyFont="1" applyBorder="1" applyAlignment="1">
      <alignment horizontal="right" vertical="top" readingOrder="1"/>
    </xf>
    <xf numFmtId="0" fontId="2" fillId="0" borderId="43" xfId="0" applyFont="1" applyBorder="1" applyAlignment="1">
      <alignment horizontal="right" vertical="top" readingOrder="1"/>
    </xf>
    <xf numFmtId="0" fontId="5" fillId="34" borderId="33" xfId="0" applyFont="1" applyFill="1" applyBorder="1" applyAlignment="1">
      <alignment vertical="top" readingOrder="1"/>
    </xf>
    <xf numFmtId="0" fontId="2" fillId="35" borderId="33" xfId="0" applyFont="1" applyFill="1" applyBorder="1" applyAlignment="1">
      <alignment horizontal="left" vertical="top" readingOrder="1"/>
    </xf>
    <xf numFmtId="0" fontId="2" fillId="0" borderId="54" xfId="0" applyFont="1" applyBorder="1" applyAlignment="1">
      <alignment horizontal="right" vertical="top" readingOrder="1"/>
    </xf>
    <xf numFmtId="0" fontId="2" fillId="35" borderId="54" xfId="0" applyFont="1" applyFill="1" applyBorder="1" applyAlignment="1">
      <alignment horizontal="left" vertical="top" readingOrder="1"/>
    </xf>
    <xf numFmtId="0" fontId="2" fillId="35" borderId="42" xfId="0" applyFont="1" applyFill="1" applyBorder="1" applyAlignment="1">
      <alignment horizontal="left" vertical="top" readingOrder="1"/>
    </xf>
    <xf numFmtId="0" fontId="2" fillId="0" borderId="54" xfId="0" applyFont="1" applyBorder="1" applyAlignment="1">
      <alignment vertical="top" readingOrder="1"/>
    </xf>
    <xf numFmtId="0" fontId="2" fillId="0" borderId="54" xfId="0" applyFont="1" applyBorder="1" applyAlignment="1">
      <alignment horizontal="left" vertical="top" readingOrder="1"/>
    </xf>
    <xf numFmtId="0" fontId="2" fillId="0" borderId="42" xfId="0" applyFont="1" applyBorder="1" applyAlignment="1">
      <alignment horizontal="left" vertical="top" readingOrder="1"/>
    </xf>
    <xf numFmtId="0" fontId="2" fillId="0" borderId="33" xfId="0" applyFont="1" applyBorder="1" applyAlignment="1">
      <alignment horizontal="center" vertical="top" readingOrder="1"/>
    </xf>
    <xf numFmtId="0" fontId="2" fillId="0" borderId="43" xfId="0" applyFont="1" applyBorder="1" applyAlignment="1">
      <alignment horizontal="center" vertical="top" readingOrder="1"/>
    </xf>
    <xf numFmtId="0" fontId="5" fillId="34" borderId="43" xfId="0" applyFont="1" applyFill="1" applyBorder="1" applyAlignment="1">
      <alignment horizontal="left" vertical="top" readingOrder="1"/>
    </xf>
    <xf numFmtId="0" fontId="2" fillId="34" borderId="54" xfId="0" applyFont="1" applyFill="1" applyBorder="1" applyAlignment="1">
      <alignment horizontal="left" vertical="top" readingOrder="1"/>
    </xf>
    <xf numFmtId="0" fontId="2" fillId="34" borderId="42" xfId="0" applyFont="1" applyFill="1" applyBorder="1" applyAlignment="1">
      <alignment horizontal="left" vertical="top" readingOrder="1"/>
    </xf>
    <xf numFmtId="0" fontId="2" fillId="0" borderId="54" xfId="0" applyFont="1" applyBorder="1" applyAlignment="1">
      <alignment horizontal="center" vertical="top" readingOrder="1"/>
    </xf>
    <xf numFmtId="0" fontId="2" fillId="0" borderId="33" xfId="0" applyFont="1" applyBorder="1" applyAlignment="1">
      <alignment horizontal="left" vertical="top" readingOrder="1"/>
    </xf>
    <xf numFmtId="0" fontId="2" fillId="0" borderId="42" xfId="0" applyFont="1" applyBorder="1" applyAlignment="1">
      <alignment horizontal="center" vertical="top" readingOrder="1"/>
    </xf>
    <xf numFmtId="0" fontId="2" fillId="35" borderId="43" xfId="0" applyFont="1" applyFill="1" applyBorder="1" applyAlignment="1">
      <alignment vertical="top" readingOrder="1"/>
    </xf>
    <xf numFmtId="0" fontId="2" fillId="35" borderId="54" xfId="0" applyFont="1" applyFill="1" applyBorder="1" applyAlignment="1">
      <alignment vertical="top" readingOrder="1"/>
    </xf>
    <xf numFmtId="0" fontId="2" fillId="0" borderId="43" xfId="0" applyFont="1" applyFill="1" applyBorder="1" applyAlignment="1">
      <alignment horizontal="left" vertical="top" readingOrder="1"/>
    </xf>
    <xf numFmtId="0" fontId="2" fillId="0" borderId="33" xfId="0" applyFont="1" applyFill="1" applyBorder="1" applyAlignment="1">
      <alignment horizontal="left" vertical="top" readingOrder="1"/>
    </xf>
    <xf numFmtId="0" fontId="2" fillId="0" borderId="54" xfId="0" applyFont="1" applyFill="1" applyBorder="1" applyAlignment="1">
      <alignment horizontal="left" vertical="top" readingOrder="1"/>
    </xf>
    <xf numFmtId="0" fontId="2" fillId="0" borderId="42" xfId="0" applyFont="1" applyFill="1" applyBorder="1" applyAlignment="1">
      <alignment horizontal="left" vertical="top" readingOrder="1"/>
    </xf>
    <xf numFmtId="0" fontId="5" fillId="34" borderId="33" xfId="0" applyFont="1" applyFill="1" applyBorder="1" applyAlignment="1">
      <alignment horizontal="left" vertical="top" readingOrder="1"/>
    </xf>
    <xf numFmtId="0" fontId="6" fillId="36" borderId="43" xfId="0" applyFont="1" applyFill="1" applyBorder="1" applyAlignment="1">
      <alignment horizontal="left" vertical="top" readingOrder="1"/>
    </xf>
    <xf numFmtId="0" fontId="6" fillId="36" borderId="54" xfId="0" applyFont="1" applyFill="1" applyBorder="1" applyAlignment="1">
      <alignment horizontal="left" vertical="top" readingOrder="1"/>
    </xf>
    <xf numFmtId="0" fontId="6" fillId="36" borderId="42" xfId="0" applyFont="1" applyFill="1" applyBorder="1" applyAlignment="1">
      <alignment horizontal="left" vertical="top" readingOrder="1"/>
    </xf>
    <xf numFmtId="0" fontId="5" fillId="34" borderId="54" xfId="0" applyFont="1" applyFill="1" applyBorder="1" applyAlignment="1">
      <alignment horizontal="left" vertical="top" readingOrder="1"/>
    </xf>
    <xf numFmtId="0" fontId="5" fillId="34" borderId="42" xfId="0" applyFont="1" applyFill="1" applyBorder="1" applyAlignment="1">
      <alignment horizontal="left" vertical="top" readingOrder="1"/>
    </xf>
    <xf numFmtId="0" fontId="2" fillId="35" borderId="43" xfId="0" applyFont="1" applyFill="1" applyBorder="1" applyAlignment="1">
      <alignment horizontal="left" vertical="top" readingOrder="1"/>
    </xf>
    <xf numFmtId="0" fontId="2" fillId="0" borderId="49" xfId="0" applyFont="1" applyBorder="1" applyAlignment="1">
      <alignment horizontal="right" vertical="top" readingOrder="1"/>
    </xf>
    <xf numFmtId="0" fontId="2" fillId="0" borderId="50" xfId="0" applyFont="1" applyBorder="1" applyAlignment="1">
      <alignment horizontal="right" vertical="top" readingOrder="1"/>
    </xf>
    <xf numFmtId="0" fontId="2" fillId="0" borderId="51" xfId="0" applyFont="1" applyBorder="1" applyAlignment="1">
      <alignment horizontal="right" vertical="top" readingOrder="1"/>
    </xf>
    <xf numFmtId="0" fontId="2" fillId="0" borderId="53" xfId="0" applyFont="1" applyBorder="1" applyAlignment="1">
      <alignment horizontal="left" vertical="top" readingOrder="1"/>
    </xf>
    <xf numFmtId="0" fontId="2" fillId="0" borderId="51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right" vertical="top" wrapText="1"/>
    </xf>
    <xf numFmtId="0" fontId="2" fillId="0" borderId="53" xfId="0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0" fillId="0" borderId="43" xfId="0" applyFont="1" applyBorder="1" applyAlignment="1">
      <alignment/>
    </xf>
    <xf numFmtId="3" fontId="29" fillId="0" borderId="43" xfId="0" applyNumberFormat="1" applyFont="1" applyBorder="1" applyAlignment="1">
      <alignment horizontal="right" vertical="top" wrapText="1"/>
    </xf>
    <xf numFmtId="3" fontId="20" fillId="35" borderId="43" xfId="0" applyNumberFormat="1" applyFont="1" applyFill="1" applyBorder="1" applyAlignment="1" applyProtection="1">
      <alignment horizontal="right" vertical="top" wrapText="1"/>
      <protection locked="0"/>
    </xf>
    <xf numFmtId="3" fontId="20" fillId="34" borderId="43" xfId="0" applyNumberFormat="1" applyFont="1" applyFill="1" applyBorder="1" applyAlignment="1" applyProtection="1">
      <alignment horizontal="right" vertical="top" wrapText="1"/>
      <protection locked="0"/>
    </xf>
    <xf numFmtId="3" fontId="20" fillId="34" borderId="43" xfId="0" applyNumberFormat="1" applyFont="1" applyFill="1" applyBorder="1" applyAlignment="1" applyProtection="1">
      <alignment horizontal="right" vertical="top" wrapText="1"/>
      <protection locked="0"/>
    </xf>
    <xf numFmtId="0" fontId="25" fillId="34" borderId="43" xfId="0" applyFont="1" applyFill="1" applyBorder="1" applyAlignment="1">
      <alignment/>
    </xf>
    <xf numFmtId="0" fontId="25" fillId="0" borderId="43" xfId="0" applyFont="1" applyBorder="1" applyAlignment="1">
      <alignment/>
    </xf>
    <xf numFmtId="0" fontId="27" fillId="34" borderId="43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20" fillId="0" borderId="64" xfId="0" applyFont="1" applyBorder="1" applyAlignment="1">
      <alignment horizontal="right" vertical="top" wrapText="1"/>
    </xf>
    <xf numFmtId="3" fontId="20" fillId="37" borderId="50" xfId="0" applyNumberFormat="1" applyFont="1" applyFill="1" applyBorder="1" applyAlignment="1" applyProtection="1">
      <alignment horizontal="right" vertical="top" wrapText="1"/>
      <protection locked="0"/>
    </xf>
    <xf numFmtId="0" fontId="0" fillId="37" borderId="0" xfId="0" applyFont="1" applyFill="1" applyAlignment="1">
      <alignment/>
    </xf>
    <xf numFmtId="3" fontId="20" fillId="37" borderId="33" xfId="0" applyNumberFormat="1" applyFont="1" applyFill="1" applyBorder="1" applyAlignment="1" applyProtection="1">
      <alignment horizontal="right" vertical="top" wrapText="1"/>
      <protection locked="0"/>
    </xf>
    <xf numFmtId="3" fontId="20" fillId="37" borderId="43" xfId="0" applyNumberFormat="1" applyFont="1" applyFill="1" applyBorder="1" applyAlignment="1" applyProtection="1">
      <alignment horizontal="right" vertical="top" wrapText="1"/>
      <protection locked="0"/>
    </xf>
    <xf numFmtId="3" fontId="25" fillId="34" borderId="33" xfId="0" applyNumberFormat="1" applyFont="1" applyFill="1" applyBorder="1" applyAlignment="1">
      <alignment/>
    </xf>
    <xf numFmtId="3" fontId="29" fillId="34" borderId="33" xfId="0" applyNumberFormat="1" applyFont="1" applyFill="1" applyBorder="1" applyAlignment="1">
      <alignment horizontal="right" vertical="top" wrapText="1"/>
    </xf>
    <xf numFmtId="3" fontId="2" fillId="0" borderId="55" xfId="0" applyNumberFormat="1" applyFont="1" applyBorder="1" applyAlignment="1">
      <alignment horizontal="right" vertical="top" wrapText="1"/>
    </xf>
    <xf numFmtId="3" fontId="0" fillId="34" borderId="43" xfId="0" applyNumberFormat="1" applyFont="1" applyFill="1" applyBorder="1" applyAlignment="1">
      <alignment/>
    </xf>
    <xf numFmtId="0" fontId="8" fillId="12" borderId="33" xfId="0" applyFont="1" applyFill="1" applyBorder="1" applyAlignment="1">
      <alignment horizontal="center" vertical="center" wrapText="1"/>
    </xf>
    <xf numFmtId="0" fontId="8" fillId="12" borderId="65" xfId="0" applyFont="1" applyFill="1" applyBorder="1" applyAlignment="1">
      <alignment horizontal="center" vertical="top" wrapText="1"/>
    </xf>
    <xf numFmtId="0" fontId="8" fillId="12" borderId="17" xfId="0" applyFont="1" applyFill="1" applyBorder="1" applyAlignment="1">
      <alignment horizontal="center" vertical="top" wrapText="1"/>
    </xf>
    <xf numFmtId="0" fontId="1" fillId="12" borderId="65" xfId="0" applyFont="1" applyFill="1" applyBorder="1" applyAlignment="1">
      <alignment horizontal="center" vertical="top" wrapText="1"/>
    </xf>
    <xf numFmtId="0" fontId="1" fillId="12" borderId="17" xfId="0" applyFont="1" applyFill="1" applyBorder="1" applyAlignment="1">
      <alignment horizontal="center" vertical="top" wrapText="1"/>
    </xf>
    <xf numFmtId="0" fontId="6" fillId="12" borderId="24" xfId="0" applyFont="1" applyFill="1" applyBorder="1" applyAlignment="1">
      <alignment vertical="top" wrapText="1"/>
    </xf>
    <xf numFmtId="0" fontId="1" fillId="12" borderId="66" xfId="0" applyFont="1" applyFill="1" applyBorder="1" applyAlignment="1">
      <alignment vertical="top" wrapText="1"/>
    </xf>
    <xf numFmtId="0" fontId="1" fillId="12" borderId="39" xfId="0" applyFont="1" applyFill="1" applyBorder="1" applyAlignment="1">
      <alignment vertical="top" wrapText="1"/>
    </xf>
    <xf numFmtId="0" fontId="33" fillId="12" borderId="33" xfId="0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horizontal="right" vertical="top" wrapText="1"/>
    </xf>
    <xf numFmtId="3" fontId="1" fillId="0" borderId="40" xfId="0" applyNumberFormat="1" applyFont="1" applyFill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33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8" fillId="0" borderId="33" xfId="0" applyFont="1" applyBorder="1" applyAlignment="1">
      <alignment horizontal="right" vertical="top" wrapText="1"/>
    </xf>
    <xf numFmtId="0" fontId="15" fillId="0" borderId="33" xfId="0" applyFont="1" applyBorder="1" applyAlignment="1">
      <alignment horizontal="right" vertical="top" wrapText="1"/>
    </xf>
    <xf numFmtId="0" fontId="15" fillId="0" borderId="33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3" fontId="1" fillId="0" borderId="67" xfId="0" applyNumberFormat="1" applyFont="1" applyBorder="1" applyAlignment="1">
      <alignment horizontal="right" vertical="top" wrapText="1"/>
    </xf>
    <xf numFmtId="0" fontId="32" fillId="12" borderId="33" xfId="0" applyFont="1" applyFill="1" applyBorder="1" applyAlignment="1">
      <alignment vertical="top" wrapText="1"/>
    </xf>
    <xf numFmtId="3" fontId="19" fillId="0" borderId="34" xfId="0" applyNumberFormat="1" applyFont="1" applyFill="1" applyBorder="1" applyAlignment="1">
      <alignment horizontal="right" vertical="top" wrapText="1"/>
    </xf>
    <xf numFmtId="0" fontId="0" fillId="0" borderId="68" xfId="0" applyBorder="1" applyAlignment="1">
      <alignment readingOrder="1"/>
    </xf>
    <xf numFmtId="0" fontId="2" fillId="0" borderId="49" xfId="0" applyFont="1" applyBorder="1" applyAlignment="1">
      <alignment horizontal="right" vertical="top" wrapText="1"/>
    </xf>
    <xf numFmtId="0" fontId="34" fillId="12" borderId="33" xfId="0" applyFont="1" applyFill="1" applyBorder="1" applyAlignment="1">
      <alignment horizontal="left" vertical="center" wrapText="1"/>
    </xf>
    <xf numFmtId="0" fontId="8" fillId="12" borderId="33" xfId="0" applyFont="1" applyFill="1" applyBorder="1" applyAlignment="1">
      <alignment vertical="center" wrapText="1"/>
    </xf>
    <xf numFmtId="0" fontId="11" fillId="0" borderId="42" xfId="0" applyFont="1" applyBorder="1" applyAlignment="1">
      <alignment horizontal="left"/>
    </xf>
    <xf numFmtId="3" fontId="20" fillId="36" borderId="69" xfId="0" applyNumberFormat="1" applyFont="1" applyFill="1" applyBorder="1" applyAlignment="1" applyProtection="1">
      <alignment horizontal="right" vertical="top" wrapText="1"/>
      <protection locked="0"/>
    </xf>
    <xf numFmtId="0" fontId="0" fillId="36" borderId="0" xfId="0" applyFont="1" applyFill="1" applyAlignment="1">
      <alignment/>
    </xf>
    <xf numFmtId="3" fontId="20" fillId="36" borderId="63" xfId="0" applyNumberFormat="1" applyFont="1" applyFill="1" applyBorder="1" applyAlignment="1" applyProtection="1">
      <alignment horizontal="right" vertical="top" wrapText="1"/>
      <protection locked="0"/>
    </xf>
    <xf numFmtId="3" fontId="20" fillId="36" borderId="70" xfId="0" applyNumberFormat="1" applyFont="1" applyFill="1" applyBorder="1" applyAlignment="1" applyProtection="1">
      <alignment horizontal="right" vertical="top" wrapText="1"/>
      <protection locked="0"/>
    </xf>
    <xf numFmtId="0" fontId="0" fillId="0" borderId="54" xfId="0" applyFont="1" applyBorder="1" applyAlignment="1">
      <alignment/>
    </xf>
    <xf numFmtId="0" fontId="28" fillId="36" borderId="0" xfId="0" applyFont="1" applyFill="1" applyAlignment="1">
      <alignment/>
    </xf>
    <xf numFmtId="0" fontId="28" fillId="36" borderId="33" xfId="0" applyFont="1" applyFill="1" applyBorder="1" applyAlignment="1">
      <alignment/>
    </xf>
    <xf numFmtId="0" fontId="28" fillId="36" borderId="43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4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43" xfId="0" applyFont="1" applyBorder="1" applyAlignment="1">
      <alignment/>
    </xf>
    <xf numFmtId="0" fontId="0" fillId="35" borderId="43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43" xfId="0" applyFont="1" applyFill="1" applyBorder="1" applyAlignment="1">
      <alignment/>
    </xf>
    <xf numFmtId="0" fontId="0" fillId="0" borderId="54" xfId="0" applyFont="1" applyBorder="1" applyAlignment="1">
      <alignment/>
    </xf>
    <xf numFmtId="0" fontId="11" fillId="36" borderId="42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0" fillId="36" borderId="43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5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right" vertical="top" wrapText="1"/>
    </xf>
    <xf numFmtId="3" fontId="35" fillId="33" borderId="0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/>
    </xf>
    <xf numFmtId="0" fontId="20" fillId="38" borderId="54" xfId="0" applyFont="1" applyFill="1" applyBorder="1" applyAlignment="1">
      <alignment vertical="top" wrapText="1"/>
    </xf>
    <xf numFmtId="0" fontId="20" fillId="38" borderId="53" xfId="0" applyFont="1" applyFill="1" applyBorder="1" applyAlignment="1">
      <alignment horizontal="left" vertical="top" wrapText="1"/>
    </xf>
    <xf numFmtId="3" fontId="20" fillId="38" borderId="50" xfId="0" applyNumberFormat="1" applyFont="1" applyFill="1" applyBorder="1" applyAlignment="1">
      <alignment horizontal="right" vertical="top" wrapText="1"/>
    </xf>
    <xf numFmtId="3" fontId="20" fillId="38" borderId="51" xfId="0" applyNumberFormat="1" applyFont="1" applyFill="1" applyBorder="1" applyAlignment="1">
      <alignment horizontal="right" vertical="top" wrapText="1"/>
    </xf>
    <xf numFmtId="3" fontId="20" fillId="38" borderId="33" xfId="0" applyNumberFormat="1" applyFont="1" applyFill="1" applyBorder="1" applyAlignment="1">
      <alignment horizontal="right" vertical="top" wrapText="1"/>
    </xf>
    <xf numFmtId="3" fontId="20" fillId="38" borderId="43" xfId="0" applyNumberFormat="1" applyFont="1" applyFill="1" applyBorder="1" applyAlignment="1">
      <alignment horizontal="right" vertical="top" wrapText="1"/>
    </xf>
    <xf numFmtId="3" fontId="11" fillId="35" borderId="50" xfId="0" applyNumberFormat="1" applyFont="1" applyFill="1" applyBorder="1" applyAlignment="1" applyProtection="1">
      <alignment horizontal="right" vertical="top" wrapText="1"/>
      <protection locked="0"/>
    </xf>
    <xf numFmtId="3" fontId="20" fillId="0" borderId="50" xfId="0" applyNumberFormat="1" applyFont="1" applyFill="1" applyBorder="1" applyAlignment="1" applyProtection="1">
      <alignment horizontal="right" vertical="top" wrapText="1"/>
      <protection locked="0"/>
    </xf>
    <xf numFmtId="3" fontId="20" fillId="0" borderId="50" xfId="0" applyNumberFormat="1" applyFont="1" applyFill="1" applyBorder="1" applyAlignment="1" applyProtection="1">
      <alignment horizontal="right" vertical="top" wrapText="1"/>
      <protection locked="0"/>
    </xf>
    <xf numFmtId="3" fontId="20" fillId="0" borderId="51" xfId="0" applyNumberFormat="1" applyFont="1" applyFill="1" applyBorder="1" applyAlignment="1" applyProtection="1">
      <alignment horizontal="right" vertical="top" wrapText="1"/>
      <protection locked="0"/>
    </xf>
    <xf numFmtId="3" fontId="20" fillId="0" borderId="33" xfId="0" applyNumberFormat="1" applyFont="1" applyFill="1" applyBorder="1" applyAlignment="1">
      <alignment vertical="top" wrapText="1"/>
    </xf>
    <xf numFmtId="3" fontId="20" fillId="0" borderId="43" xfId="0" applyNumberFormat="1" applyFont="1" applyFill="1" applyBorder="1" applyAlignment="1" applyProtection="1">
      <alignment horizontal="right" vertical="top" wrapText="1"/>
      <protection locked="0"/>
    </xf>
    <xf numFmtId="3" fontId="20" fillId="0" borderId="33" xfId="0" applyNumberFormat="1" applyFont="1" applyFill="1" applyBorder="1" applyAlignment="1" applyProtection="1">
      <alignment horizontal="right" vertical="top" wrapText="1"/>
      <protection locked="0"/>
    </xf>
    <xf numFmtId="0" fontId="11" fillId="0" borderId="51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3" fontId="11" fillId="0" borderId="50" xfId="0" applyNumberFormat="1" applyFont="1" applyFill="1" applyBorder="1" applyAlignment="1" applyProtection="1">
      <alignment horizontal="right" vertical="top" wrapText="1"/>
      <protection locked="0"/>
    </xf>
    <xf numFmtId="3" fontId="20" fillId="0" borderId="43" xfId="0" applyNumberFormat="1" applyFont="1" applyFill="1" applyBorder="1" applyAlignment="1" applyProtection="1">
      <alignment horizontal="right" vertical="top" wrapText="1"/>
      <protection locked="0"/>
    </xf>
    <xf numFmtId="3" fontId="20" fillId="0" borderId="33" xfId="0" applyNumberFormat="1" applyFont="1" applyFill="1" applyBorder="1" applyAlignment="1" applyProtection="1">
      <alignment horizontal="right" vertical="top" wrapText="1"/>
      <protection locked="0"/>
    </xf>
    <xf numFmtId="3" fontId="11" fillId="37" borderId="50" xfId="0" applyNumberFormat="1" applyFont="1" applyFill="1" applyBorder="1" applyAlignment="1" applyProtection="1">
      <alignment horizontal="right" vertical="top" wrapText="1"/>
      <protection locked="0"/>
    </xf>
    <xf numFmtId="3" fontId="20" fillId="37" borderId="51" xfId="0" applyNumberFormat="1" applyFont="1" applyFill="1" applyBorder="1" applyAlignment="1" applyProtection="1">
      <alignment horizontal="right" vertical="top" wrapText="1"/>
      <protection locked="0"/>
    </xf>
    <xf numFmtId="3" fontId="20" fillId="37" borderId="33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0" fontId="20" fillId="34" borderId="43" xfId="0" applyFont="1" applyFill="1" applyBorder="1" applyAlignment="1">
      <alignment vertical="top" wrapText="1"/>
    </xf>
    <xf numFmtId="0" fontId="20" fillId="0" borderId="43" xfId="0" applyFont="1" applyBorder="1" applyAlignment="1">
      <alignment horizontal="right" vertical="top" wrapText="1"/>
    </xf>
    <xf numFmtId="0" fontId="20" fillId="0" borderId="54" xfId="0" applyFont="1" applyBorder="1" applyAlignment="1">
      <alignment horizontal="right" vertical="top" wrapText="1"/>
    </xf>
    <xf numFmtId="0" fontId="20" fillId="0" borderId="42" xfId="0" applyFont="1" applyBorder="1" applyAlignment="1">
      <alignment horizontal="right" vertical="top" wrapText="1"/>
    </xf>
    <xf numFmtId="0" fontId="20" fillId="38" borderId="54" xfId="0" applyFont="1" applyFill="1" applyBorder="1" applyAlignment="1">
      <alignment vertical="top" wrapText="1"/>
    </xf>
    <xf numFmtId="0" fontId="29" fillId="0" borderId="64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3" fontId="29" fillId="0" borderId="71" xfId="0" applyNumberFormat="1" applyFont="1" applyBorder="1" applyAlignment="1">
      <alignment horizontal="right" vertical="top" wrapText="1"/>
    </xf>
    <xf numFmtId="3" fontId="82" fillId="34" borderId="43" xfId="0" applyNumberFormat="1" applyFont="1" applyFill="1" applyBorder="1" applyAlignment="1">
      <alignment horizontal="right" vertical="top" wrapText="1"/>
    </xf>
    <xf numFmtId="0" fontId="83" fillId="34" borderId="43" xfId="0" applyFont="1" applyFill="1" applyBorder="1" applyAlignment="1">
      <alignment/>
    </xf>
    <xf numFmtId="3" fontId="29" fillId="0" borderId="0" xfId="0" applyNumberFormat="1" applyFont="1" applyFill="1" applyBorder="1" applyAlignment="1">
      <alignment horizontal="center" vertical="top" wrapText="1"/>
    </xf>
    <xf numFmtId="0" fontId="29" fillId="0" borderId="72" xfId="0" applyFont="1" applyBorder="1" applyAlignment="1">
      <alignment vertical="top" wrapText="1"/>
    </xf>
    <xf numFmtId="3" fontId="29" fillId="0" borderId="50" xfId="0" applyNumberFormat="1" applyFont="1" applyBorder="1" applyAlignment="1">
      <alignment horizontal="right" vertical="top" wrapText="1"/>
    </xf>
    <xf numFmtId="0" fontId="29" fillId="0" borderId="73" xfId="0" applyFont="1" applyBorder="1" applyAlignment="1">
      <alignment vertical="top" wrapText="1"/>
    </xf>
    <xf numFmtId="0" fontId="25" fillId="0" borderId="74" xfId="0" applyFont="1" applyBorder="1" applyAlignment="1">
      <alignment/>
    </xf>
    <xf numFmtId="0" fontId="7" fillId="0" borderId="75" xfId="0" applyFont="1" applyFill="1" applyBorder="1" applyAlignment="1">
      <alignment horizontal="right" vertical="top" wrapText="1"/>
    </xf>
    <xf numFmtId="0" fontId="20" fillId="0" borderId="51" xfId="0" applyFont="1" applyBorder="1" applyAlignment="1">
      <alignment horizontal="right" vertical="top" wrapText="1"/>
    </xf>
    <xf numFmtId="0" fontId="20" fillId="0" borderId="52" xfId="0" applyFont="1" applyBorder="1" applyAlignment="1">
      <alignment horizontal="right" vertical="top" wrapText="1"/>
    </xf>
    <xf numFmtId="3" fontId="20" fillId="37" borderId="50" xfId="0" applyNumberFormat="1" applyFont="1" applyFill="1" applyBorder="1" applyAlignment="1" applyProtection="1">
      <alignment horizontal="right" vertical="top" wrapText="1"/>
      <protection locked="0"/>
    </xf>
    <xf numFmtId="3" fontId="20" fillId="37" borderId="43" xfId="0" applyNumberFormat="1" applyFont="1" applyFill="1" applyBorder="1" applyAlignment="1" applyProtection="1">
      <alignment horizontal="right" vertical="top" wrapText="1"/>
      <protection locked="0"/>
    </xf>
    <xf numFmtId="3" fontId="20" fillId="37" borderId="33" xfId="0" applyNumberFormat="1" applyFont="1" applyFill="1" applyBorder="1" applyAlignment="1" applyProtection="1">
      <alignment horizontal="right" vertical="top" wrapText="1"/>
      <protection locked="0"/>
    </xf>
    <xf numFmtId="3" fontId="1" fillId="33" borderId="76" xfId="0" applyNumberFormat="1" applyFont="1" applyFill="1" applyBorder="1" applyAlignment="1">
      <alignment horizontal="center" vertical="top" readingOrder="1"/>
    </xf>
    <xf numFmtId="3" fontId="1" fillId="33" borderId="43" xfId="0" applyNumberFormat="1" applyFont="1" applyFill="1" applyBorder="1" applyAlignment="1">
      <alignment horizontal="center" vertical="top" readingOrder="1"/>
    </xf>
    <xf numFmtId="3" fontId="1" fillId="33" borderId="46" xfId="0" applyNumberFormat="1" applyFont="1" applyFill="1" applyBorder="1" applyAlignment="1">
      <alignment horizontal="center" vertical="top" readingOrder="1"/>
    </xf>
    <xf numFmtId="3" fontId="1" fillId="33" borderId="70" xfId="0" applyNumberFormat="1" applyFont="1" applyFill="1" applyBorder="1" applyAlignment="1">
      <alignment horizontal="right" vertical="top" readingOrder="1"/>
    </xf>
    <xf numFmtId="3" fontId="5" fillId="0" borderId="43" xfId="0" applyNumberFormat="1" applyFont="1" applyBorder="1" applyAlignment="1">
      <alignment horizontal="right" vertical="top" readingOrder="1"/>
    </xf>
    <xf numFmtId="3" fontId="2" fillId="34" borderId="43" xfId="0" applyNumberFormat="1" applyFont="1" applyFill="1" applyBorder="1" applyAlignment="1">
      <alignment horizontal="right" vertical="top" readingOrder="1"/>
    </xf>
    <xf numFmtId="3" fontId="2" fillId="35" borderId="43" xfId="0" applyNumberFormat="1" applyFont="1" applyFill="1" applyBorder="1" applyAlignment="1">
      <alignment horizontal="right" vertical="top" readingOrder="1"/>
    </xf>
    <xf numFmtId="3" fontId="2" fillId="37" borderId="43" xfId="0" applyNumberFormat="1" applyFont="1" applyFill="1" applyBorder="1" applyAlignment="1">
      <alignment horizontal="right" vertical="top" readingOrder="1"/>
    </xf>
    <xf numFmtId="3" fontId="2" fillId="0" borderId="43" xfId="0" applyNumberFormat="1" applyFont="1" applyBorder="1" applyAlignment="1">
      <alignment horizontal="right" vertical="top" readingOrder="1"/>
    </xf>
    <xf numFmtId="3" fontId="2" fillId="0" borderId="43" xfId="0" applyNumberFormat="1" applyFont="1" applyFill="1" applyBorder="1" applyAlignment="1">
      <alignment horizontal="right" vertical="top" readingOrder="1"/>
    </xf>
    <xf numFmtId="3" fontId="2" fillId="36" borderId="43" xfId="0" applyNumberFormat="1" applyFont="1" applyFill="1" applyBorder="1" applyAlignment="1">
      <alignment horizontal="right" vertical="top" readingOrder="1"/>
    </xf>
    <xf numFmtId="3" fontId="2" fillId="0" borderId="51" xfId="0" applyNumberFormat="1" applyFont="1" applyBorder="1" applyAlignment="1">
      <alignment horizontal="right" vertical="top" readingOrder="1"/>
    </xf>
    <xf numFmtId="3" fontId="1" fillId="0" borderId="48" xfId="0" applyNumberFormat="1" applyFont="1" applyBorder="1" applyAlignment="1">
      <alignment horizontal="right" vertical="top" readingOrder="1"/>
    </xf>
    <xf numFmtId="3" fontId="0" fillId="0" borderId="0" xfId="0" applyNumberFormat="1" applyFont="1" applyAlignment="1">
      <alignment horizontal="right" readingOrder="1"/>
    </xf>
    <xf numFmtId="3" fontId="1" fillId="33" borderId="33" xfId="0" applyNumberFormat="1" applyFont="1" applyFill="1" applyBorder="1" applyAlignment="1">
      <alignment horizontal="center" vertical="top" readingOrder="1"/>
    </xf>
    <xf numFmtId="3" fontId="1" fillId="33" borderId="33" xfId="0" applyNumberFormat="1" applyFont="1" applyFill="1" applyBorder="1" applyAlignment="1">
      <alignment horizontal="right" vertical="top" readingOrder="1"/>
    </xf>
    <xf numFmtId="3" fontId="5" fillId="0" borderId="33" xfId="0" applyNumberFormat="1" applyFont="1" applyBorder="1" applyAlignment="1">
      <alignment horizontal="right" vertical="top" readingOrder="1"/>
    </xf>
    <xf numFmtId="3" fontId="2" fillId="34" borderId="33" xfId="0" applyNumberFormat="1" applyFont="1" applyFill="1" applyBorder="1" applyAlignment="1">
      <alignment horizontal="right" vertical="top" readingOrder="1"/>
    </xf>
    <xf numFmtId="3" fontId="2" fillId="35" borderId="33" xfId="0" applyNumberFormat="1" applyFont="1" applyFill="1" applyBorder="1" applyAlignment="1">
      <alignment horizontal="right" vertical="top" readingOrder="1"/>
    </xf>
    <xf numFmtId="3" fontId="2" fillId="37" borderId="33" xfId="0" applyNumberFormat="1" applyFont="1" applyFill="1" applyBorder="1" applyAlignment="1">
      <alignment horizontal="right" vertical="top" readingOrder="1"/>
    </xf>
    <xf numFmtId="3" fontId="2" fillId="0" borderId="33" xfId="0" applyNumberFormat="1" applyFont="1" applyBorder="1" applyAlignment="1">
      <alignment horizontal="right" vertical="top" readingOrder="1"/>
    </xf>
    <xf numFmtId="3" fontId="2" fillId="0" borderId="33" xfId="0" applyNumberFormat="1" applyFont="1" applyFill="1" applyBorder="1" applyAlignment="1">
      <alignment horizontal="right" vertical="top" readingOrder="1"/>
    </xf>
    <xf numFmtId="3" fontId="2" fillId="36" borderId="33" xfId="0" applyNumberFormat="1" applyFont="1" applyFill="1" applyBorder="1" applyAlignment="1">
      <alignment horizontal="right" vertical="top" readingOrder="1"/>
    </xf>
    <xf numFmtId="3" fontId="1" fillId="0" borderId="33" xfId="0" applyNumberFormat="1" applyFont="1" applyBorder="1" applyAlignment="1">
      <alignment horizontal="right" vertical="top" readingOrder="1"/>
    </xf>
    <xf numFmtId="0" fontId="24" fillId="36" borderId="33" xfId="0" applyFont="1" applyFill="1" applyBorder="1" applyAlignment="1">
      <alignment wrapText="1"/>
    </xf>
    <xf numFmtId="0" fontId="24" fillId="36" borderId="33" xfId="0" applyFont="1" applyFill="1" applyBorder="1" applyAlignment="1">
      <alignment horizontal="left" wrapText="1"/>
    </xf>
    <xf numFmtId="0" fontId="0" fillId="0" borderId="33" xfId="0" applyBorder="1" applyAlignment="1">
      <alignment readingOrder="1"/>
    </xf>
    <xf numFmtId="0" fontId="0" fillId="39" borderId="33" xfId="0" applyFill="1" applyBorder="1" applyAlignment="1">
      <alignment readingOrder="1"/>
    </xf>
    <xf numFmtId="3" fontId="2" fillId="33" borderId="76" xfId="0" applyNumberFormat="1" applyFont="1" applyFill="1" applyBorder="1" applyAlignment="1">
      <alignment horizontal="center" vertical="top" wrapText="1"/>
    </xf>
    <xf numFmtId="3" fontId="2" fillId="33" borderId="43" xfId="0" applyNumberFormat="1" applyFont="1" applyFill="1" applyBorder="1" applyAlignment="1">
      <alignment horizontal="center" vertical="top" wrapText="1"/>
    </xf>
    <xf numFmtId="3" fontId="2" fillId="33" borderId="46" xfId="0" applyNumberFormat="1" applyFont="1" applyFill="1" applyBorder="1" applyAlignment="1">
      <alignment horizontal="center" vertical="top" wrapText="1"/>
    </xf>
    <xf numFmtId="3" fontId="1" fillId="33" borderId="70" xfId="0" applyNumberFormat="1" applyFont="1" applyFill="1" applyBorder="1" applyAlignment="1">
      <alignment horizontal="right" vertical="top" wrapText="1"/>
    </xf>
    <xf numFmtId="3" fontId="5" fillId="0" borderId="43" xfId="0" applyNumberFormat="1" applyFont="1" applyBorder="1" applyAlignment="1">
      <alignment horizontal="right" vertical="top" wrapText="1"/>
    </xf>
    <xf numFmtId="3" fontId="2" fillId="34" borderId="43" xfId="0" applyNumberFormat="1" applyFont="1" applyFill="1" applyBorder="1" applyAlignment="1">
      <alignment horizontal="right" vertical="top" wrapText="1"/>
    </xf>
    <xf numFmtId="3" fontId="2" fillId="0" borderId="43" xfId="0" applyNumberFormat="1" applyFont="1" applyBorder="1" applyAlignment="1">
      <alignment horizontal="right" vertical="top" wrapText="1"/>
    </xf>
    <xf numFmtId="3" fontId="2" fillId="0" borderId="52" xfId="0" applyNumberFormat="1" applyFont="1" applyBorder="1" applyAlignment="1">
      <alignment horizontal="right" vertical="top" wrapText="1"/>
    </xf>
    <xf numFmtId="3" fontId="2" fillId="34" borderId="52" xfId="0" applyNumberFormat="1" applyFont="1" applyFill="1" applyBorder="1" applyAlignment="1">
      <alignment horizontal="right" vertical="top" wrapText="1"/>
    </xf>
    <xf numFmtId="3" fontId="2" fillId="35" borderId="52" xfId="0" applyNumberFormat="1" applyFont="1" applyFill="1" applyBorder="1" applyAlignment="1">
      <alignment horizontal="right" vertical="top" wrapText="1"/>
    </xf>
    <xf numFmtId="3" fontId="1" fillId="0" borderId="77" xfId="0" applyNumberFormat="1" applyFont="1" applyBorder="1" applyAlignment="1">
      <alignment horizontal="right" vertical="top" wrapText="1"/>
    </xf>
    <xf numFmtId="3" fontId="0" fillId="0" borderId="33" xfId="0" applyNumberFormat="1" applyBorder="1" applyAlignment="1">
      <alignment/>
    </xf>
    <xf numFmtId="3" fontId="0" fillId="37" borderId="33" xfId="0" applyNumberFormat="1" applyFill="1" applyBorder="1" applyAlignment="1">
      <alignment/>
    </xf>
    <xf numFmtId="0" fontId="0" fillId="37" borderId="33" xfId="0" applyFill="1" applyBorder="1" applyAlignment="1">
      <alignment readingOrder="1"/>
    </xf>
    <xf numFmtId="0" fontId="6" fillId="36" borderId="33" xfId="0" applyFont="1" applyFill="1" applyBorder="1" applyAlignment="1">
      <alignment vertical="top" readingOrder="1"/>
    </xf>
    <xf numFmtId="3" fontId="6" fillId="36" borderId="43" xfId="0" applyNumberFormat="1" applyFont="1" applyFill="1" applyBorder="1" applyAlignment="1">
      <alignment horizontal="right" vertical="top" readingOrder="1"/>
    </xf>
    <xf numFmtId="3" fontId="6" fillId="36" borderId="33" xfId="0" applyNumberFormat="1" applyFont="1" applyFill="1" applyBorder="1" applyAlignment="1">
      <alignment horizontal="right" vertical="top" readingOrder="1"/>
    </xf>
    <xf numFmtId="0" fontId="0" fillId="37" borderId="33" xfId="0" applyFont="1" applyFill="1" applyBorder="1" applyAlignment="1">
      <alignment readingOrder="1"/>
    </xf>
    <xf numFmtId="0" fontId="25" fillId="0" borderId="33" xfId="0" applyFont="1" applyBorder="1" applyAlignment="1">
      <alignment readingOrder="1"/>
    </xf>
    <xf numFmtId="3" fontId="25" fillId="0" borderId="33" xfId="0" applyNumberFormat="1" applyFont="1" applyBorder="1" applyAlignment="1">
      <alignment/>
    </xf>
    <xf numFmtId="0" fontId="11" fillId="0" borderId="54" xfId="0" applyFont="1" applyBorder="1" applyAlignment="1">
      <alignment horizontal="left"/>
    </xf>
    <xf numFmtId="0" fontId="11" fillId="36" borderId="42" xfId="0" applyFont="1" applyFill="1" applyBorder="1" applyAlignment="1">
      <alignment horizontal="left"/>
    </xf>
    <xf numFmtId="0" fontId="11" fillId="36" borderId="54" xfId="0" applyFont="1" applyFill="1" applyBorder="1" applyAlignment="1">
      <alignment horizontal="left"/>
    </xf>
    <xf numFmtId="0" fontId="0" fillId="36" borderId="54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43" xfId="0" applyFont="1" applyBorder="1" applyAlignment="1">
      <alignment wrapText="1"/>
    </xf>
    <xf numFmtId="0" fontId="0" fillId="36" borderId="33" xfId="0" applyFont="1" applyFill="1" applyBorder="1" applyAlignment="1">
      <alignment wrapText="1"/>
    </xf>
    <xf numFmtId="0" fontId="0" fillId="36" borderId="0" xfId="0" applyFont="1" applyFill="1" applyAlignment="1">
      <alignment wrapText="1"/>
    </xf>
    <xf numFmtId="0" fontId="0" fillId="36" borderId="43" xfId="0" applyFont="1" applyFill="1" applyBorder="1" applyAlignment="1">
      <alignment wrapText="1"/>
    </xf>
    <xf numFmtId="0" fontId="0" fillId="16" borderId="33" xfId="0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1" fillId="16" borderId="4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40" borderId="33" xfId="0" applyFont="1" applyFill="1" applyBorder="1" applyAlignment="1">
      <alignment horizontal="center" vertical="top" wrapText="1"/>
    </xf>
    <xf numFmtId="0" fontId="6" fillId="40" borderId="33" xfId="0" applyFont="1" applyFill="1" applyBorder="1" applyAlignment="1">
      <alignment horizontal="justify" vertical="top" wrapText="1"/>
    </xf>
    <xf numFmtId="0" fontId="6" fillId="40" borderId="33" xfId="0" applyFont="1" applyFill="1" applyBorder="1" applyAlignment="1">
      <alignment horizontal="right" vertical="top" wrapText="1"/>
    </xf>
    <xf numFmtId="0" fontId="6" fillId="0" borderId="33" xfId="0" applyFont="1" applyBorder="1" applyAlignment="1">
      <alignment horizontal="center" vertical="top" wrapText="1"/>
    </xf>
    <xf numFmtId="1" fontId="16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top" wrapText="1"/>
    </xf>
    <xf numFmtId="3" fontId="8" fillId="12" borderId="33" xfId="0" applyNumberFormat="1" applyFont="1" applyFill="1" applyBorder="1" applyAlignment="1">
      <alignment horizontal="right" vertical="top" wrapText="1"/>
    </xf>
    <xf numFmtId="0" fontId="16" fillId="0" borderId="33" xfId="0" applyFont="1" applyBorder="1" applyAlignment="1">
      <alignment/>
    </xf>
    <xf numFmtId="0" fontId="8" fillId="12" borderId="33" xfId="0" applyFont="1" applyFill="1" applyBorder="1" applyAlignment="1">
      <alignment horizontal="center" vertical="top" wrapText="1"/>
    </xf>
    <xf numFmtId="0" fontId="27" fillId="12" borderId="33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8" fillId="0" borderId="0" xfId="0" applyFont="1" applyAlignment="1">
      <alignment horizontal="justify"/>
    </xf>
    <xf numFmtId="0" fontId="21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41" borderId="78" xfId="0" applyFont="1" applyFill="1" applyBorder="1" applyAlignment="1">
      <alignment horizontal="center" vertical="top" wrapText="1"/>
    </xf>
    <xf numFmtId="0" fontId="15" fillId="41" borderId="79" xfId="0" applyFont="1" applyFill="1" applyBorder="1" applyAlignment="1">
      <alignment vertical="top" wrapText="1"/>
    </xf>
    <xf numFmtId="0" fontId="18" fillId="35" borderId="80" xfId="0" applyFont="1" applyFill="1" applyBorder="1" applyAlignment="1">
      <alignment vertical="top" wrapText="1"/>
    </xf>
    <xf numFmtId="0" fontId="18" fillId="35" borderId="28" xfId="0" applyFont="1" applyFill="1" applyBorder="1" applyAlignment="1">
      <alignment vertical="top" wrapText="1"/>
    </xf>
    <xf numFmtId="0" fontId="18" fillId="35" borderId="26" xfId="0" applyFont="1" applyFill="1" applyBorder="1" applyAlignment="1">
      <alignment vertical="top" wrapText="1"/>
    </xf>
    <xf numFmtId="0" fontId="18" fillId="0" borderId="81" xfId="0" applyFont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8" fillId="0" borderId="80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5" fillId="0" borderId="81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41" borderId="80" xfId="0" applyFont="1" applyFill="1" applyBorder="1" applyAlignment="1">
      <alignment vertical="top" wrapText="1"/>
    </xf>
    <xf numFmtId="0" fontId="15" fillId="41" borderId="28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1" fillId="42" borderId="82" xfId="0" applyFont="1" applyFill="1" applyBorder="1" applyAlignment="1">
      <alignment horizontal="center" vertical="top" wrapText="1"/>
    </xf>
    <xf numFmtId="0" fontId="17" fillId="42" borderId="38" xfId="0" applyFont="1" applyFill="1" applyBorder="1" applyAlignment="1">
      <alignment horizontal="center" vertical="top" wrapText="1"/>
    </xf>
    <xf numFmtId="0" fontId="19" fillId="42" borderId="38" xfId="0" applyFont="1" applyFill="1" applyBorder="1" applyAlignment="1">
      <alignment horizontal="center"/>
    </xf>
    <xf numFmtId="0" fontId="1" fillId="42" borderId="74" xfId="0" applyFont="1" applyFill="1" applyBorder="1" applyAlignment="1">
      <alignment horizontal="right" vertical="top" wrapText="1"/>
    </xf>
    <xf numFmtId="0" fontId="17" fillId="42" borderId="30" xfId="0" applyFont="1" applyFill="1" applyBorder="1" applyAlignment="1">
      <alignment horizontal="center" vertical="top" wrapText="1"/>
    </xf>
    <xf numFmtId="0" fontId="19" fillId="42" borderId="30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 wrapText="1"/>
    </xf>
    <xf numFmtId="0" fontId="11" fillId="36" borderId="43" xfId="0" applyFont="1" applyFill="1" applyBorder="1" applyAlignment="1">
      <alignment horizontal="center" wrapText="1"/>
    </xf>
    <xf numFmtId="0" fontId="0" fillId="0" borderId="39" xfId="0" applyBorder="1" applyAlignment="1">
      <alignment/>
    </xf>
    <xf numFmtId="0" fontId="39" fillId="0" borderId="0" xfId="0" applyFont="1" applyAlignment="1">
      <alignment horizontal="center" wrapText="1"/>
    </xf>
    <xf numFmtId="0" fontId="39" fillId="0" borderId="39" xfId="0" applyFont="1" applyBorder="1" applyAlignment="1">
      <alignment horizontal="center"/>
    </xf>
    <xf numFmtId="0" fontId="25" fillId="41" borderId="83" xfId="0" applyFont="1" applyFill="1" applyBorder="1" applyAlignment="1">
      <alignment/>
    </xf>
    <xf numFmtId="0" fontId="25" fillId="41" borderId="39" xfId="0" applyFont="1" applyFill="1" applyBorder="1" applyAlignment="1">
      <alignment/>
    </xf>
    <xf numFmtId="0" fontId="0" fillId="41" borderId="39" xfId="0" applyFill="1" applyBorder="1" applyAlignment="1">
      <alignment/>
    </xf>
    <xf numFmtId="0" fontId="0" fillId="0" borderId="8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83" xfId="0" applyBorder="1" applyAlignment="1">
      <alignment/>
    </xf>
    <xf numFmtId="0" fontId="0" fillId="0" borderId="39" xfId="0" applyBorder="1" applyAlignment="1">
      <alignment horizontal="left"/>
    </xf>
    <xf numFmtId="0" fontId="0" fillId="43" borderId="83" xfId="0" applyFont="1" applyFill="1" applyBorder="1" applyAlignment="1">
      <alignment/>
    </xf>
    <xf numFmtId="0" fontId="0" fillId="43" borderId="39" xfId="0" applyFill="1" applyBorder="1" applyAlignment="1">
      <alignment/>
    </xf>
    <xf numFmtId="0" fontId="24" fillId="0" borderId="0" xfId="0" applyFont="1" applyAlignment="1">
      <alignment horizontal="right" indent="3"/>
    </xf>
    <xf numFmtId="0" fontId="8" fillId="12" borderId="84" xfId="0" applyFont="1" applyFill="1" applyBorder="1" applyAlignment="1">
      <alignment horizontal="center" vertical="top" wrapText="1"/>
    </xf>
    <xf numFmtId="0" fontId="8" fillId="0" borderId="8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8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8" fillId="12" borderId="84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0" fillId="41" borderId="33" xfId="0" applyFill="1" applyBorder="1" applyAlignment="1">
      <alignment/>
    </xf>
    <xf numFmtId="0" fontId="25" fillId="41" borderId="33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33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8" fillId="37" borderId="33" xfId="0" applyFont="1" applyFill="1" applyBorder="1" applyAlignment="1">
      <alignment horizontal="justify"/>
    </xf>
    <xf numFmtId="0" fontId="27" fillId="37" borderId="33" xfId="0" applyFont="1" applyFill="1" applyBorder="1" applyAlignment="1">
      <alignment/>
    </xf>
    <xf numFmtId="0" fontId="6" fillId="0" borderId="33" xfId="0" applyFont="1" applyBorder="1" applyAlignment="1" applyProtection="1">
      <alignment horizontal="justify"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6" fillId="37" borderId="33" xfId="0" applyFont="1" applyFill="1" applyBorder="1" applyAlignment="1" applyProtection="1">
      <alignment horizontal="justify"/>
      <protection locked="0"/>
    </xf>
    <xf numFmtId="0" fontId="27" fillId="37" borderId="33" xfId="0" applyFont="1" applyFill="1" applyBorder="1" applyAlignment="1" applyProtection="1">
      <alignment/>
      <protection locked="0"/>
    </xf>
    <xf numFmtId="0" fontId="27" fillId="0" borderId="33" xfId="0" applyFont="1" applyFill="1" applyBorder="1" applyAlignment="1" applyProtection="1">
      <alignment/>
      <protection locked="0"/>
    </xf>
    <xf numFmtId="0" fontId="27" fillId="37" borderId="33" xfId="0" applyFont="1" applyFill="1" applyBorder="1" applyAlignment="1">
      <alignment/>
    </xf>
    <xf numFmtId="0" fontId="8" fillId="36" borderId="33" xfId="0" applyFont="1" applyFill="1" applyBorder="1" applyAlignment="1">
      <alignment horizontal="justify"/>
    </xf>
    <xf numFmtId="0" fontId="16" fillId="0" borderId="33" xfId="0" applyFont="1" applyFill="1" applyBorder="1" applyAlignment="1">
      <alignment/>
    </xf>
    <xf numFmtId="0" fontId="11" fillId="0" borderId="0" xfId="0" applyFont="1" applyAlignment="1">
      <alignment horizontal="justify"/>
    </xf>
    <xf numFmtId="0" fontId="23" fillId="0" borderId="0" xfId="0" applyFont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/>
    </xf>
    <xf numFmtId="0" fontId="8" fillId="0" borderId="86" xfId="0" applyFont="1" applyFill="1" applyBorder="1" applyAlignment="1">
      <alignment horizontal="center" vertical="top" wrapText="1"/>
    </xf>
    <xf numFmtId="0" fontId="8" fillId="12" borderId="24" xfId="0" applyFont="1" applyFill="1" applyBorder="1" applyAlignment="1">
      <alignment vertical="top" wrapText="1"/>
    </xf>
    <xf numFmtId="3" fontId="8" fillId="12" borderId="87" xfId="0" applyNumberFormat="1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0" fillId="0" borderId="3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16" borderId="24" xfId="0" applyFont="1" applyFill="1" applyBorder="1" applyAlignment="1">
      <alignment vertical="top" wrapText="1"/>
    </xf>
    <xf numFmtId="3" fontId="6" fillId="16" borderId="16" xfId="0" applyNumberFormat="1" applyFont="1" applyFill="1" applyBorder="1" applyAlignment="1">
      <alignment horizontal="center" vertical="top" wrapText="1"/>
    </xf>
    <xf numFmtId="0" fontId="6" fillId="16" borderId="16" xfId="0" applyFont="1" applyFill="1" applyBorder="1" applyAlignment="1">
      <alignment horizontal="center" vertical="top" wrapText="1"/>
    </xf>
    <xf numFmtId="0" fontId="0" fillId="0" borderId="74" xfId="0" applyBorder="1" applyAlignment="1">
      <alignment/>
    </xf>
    <xf numFmtId="0" fontId="0" fillId="0" borderId="39" xfId="0" applyFill="1" applyBorder="1" applyAlignment="1">
      <alignment/>
    </xf>
    <xf numFmtId="0" fontId="8" fillId="12" borderId="16" xfId="0" applyFont="1" applyFill="1" applyBorder="1" applyAlignment="1">
      <alignment horizontal="center" vertical="top" wrapText="1"/>
    </xf>
    <xf numFmtId="0" fontId="2" fillId="16" borderId="24" xfId="0" applyFont="1" applyFill="1" applyBorder="1" applyAlignment="1">
      <alignment vertical="top" wrapText="1"/>
    </xf>
    <xf numFmtId="0" fontId="8" fillId="18" borderId="24" xfId="0" applyFont="1" applyFill="1" applyBorder="1" applyAlignment="1">
      <alignment vertical="top" wrapText="1"/>
    </xf>
    <xf numFmtId="0" fontId="8" fillId="18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3" fontId="25" fillId="18" borderId="83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59" applyAlignment="1">
      <alignment horizontal="left" indent="1"/>
      <protection/>
    </xf>
    <xf numFmtId="0" fontId="0" fillId="0" borderId="0" xfId="58">
      <alignment/>
      <protection/>
    </xf>
    <xf numFmtId="0" fontId="24" fillId="0" borderId="0" xfId="59" applyFont="1" applyAlignment="1">
      <alignment horizontal="left" indent="1"/>
      <protection/>
    </xf>
    <xf numFmtId="0" fontId="14" fillId="37" borderId="33" xfId="59" applyFont="1" applyFill="1" applyBorder="1" applyAlignment="1">
      <alignment horizontal="left" indent="2"/>
      <protection/>
    </xf>
    <xf numFmtId="0" fontId="24" fillId="37" borderId="33" xfId="59" applyFont="1" applyFill="1" applyBorder="1" applyAlignment="1">
      <alignment horizontal="left" vertical="top" wrapText="1" indent="2"/>
      <protection/>
    </xf>
    <xf numFmtId="0" fontId="24" fillId="0" borderId="33" xfId="59" applyFont="1" applyBorder="1" applyAlignment="1">
      <alignment horizontal="left" indent="2"/>
      <protection/>
    </xf>
    <xf numFmtId="0" fontId="34" fillId="0" borderId="33" xfId="59" applyFont="1" applyBorder="1" applyAlignment="1">
      <alignment horizontal="left" vertical="top" wrapText="1" indent="2"/>
      <protection/>
    </xf>
    <xf numFmtId="0" fontId="24" fillId="0" borderId="33" xfId="59" applyFont="1" applyBorder="1" applyAlignment="1">
      <alignment horizontal="left" vertical="top" wrapText="1" indent="2"/>
      <protection/>
    </xf>
    <xf numFmtId="0" fontId="34" fillId="0" borderId="42" xfId="59" applyFont="1" applyBorder="1" applyAlignment="1">
      <alignment horizontal="left" wrapText="1" indent="2"/>
      <protection/>
    </xf>
    <xf numFmtId="0" fontId="24" fillId="0" borderId="33" xfId="59" applyFont="1" applyFill="1" applyBorder="1" applyAlignment="1">
      <alignment horizontal="left" indent="2"/>
      <protection/>
    </xf>
    <xf numFmtId="0" fontId="34" fillId="0" borderId="33" xfId="59" applyFont="1" applyFill="1" applyBorder="1" applyAlignment="1">
      <alignment horizontal="left" vertical="top" wrapText="1" indent="2"/>
      <protection/>
    </xf>
    <xf numFmtId="0" fontId="24" fillId="0" borderId="33" xfId="58" applyFont="1" applyBorder="1" applyAlignment="1">
      <alignment horizontal="left" indent="2"/>
      <protection/>
    </xf>
    <xf numFmtId="0" fontId="34" fillId="0" borderId="33" xfId="58" applyFont="1" applyBorder="1" applyAlignment="1">
      <alignment horizontal="left" wrapText="1" indent="2"/>
      <protection/>
    </xf>
    <xf numFmtId="0" fontId="36" fillId="37" borderId="33" xfId="58" applyFont="1" applyFill="1" applyBorder="1" applyAlignment="1">
      <alignment horizontal="left" indent="2"/>
      <protection/>
    </xf>
    <xf numFmtId="0" fontId="0" fillId="37" borderId="33" xfId="58" applyFill="1" applyBorder="1" applyAlignment="1">
      <alignment horizontal="left" indent="2"/>
      <protection/>
    </xf>
    <xf numFmtId="0" fontId="0" fillId="0" borderId="0" xfId="58" applyAlignment="1">
      <alignment horizontal="left" indent="2"/>
      <protection/>
    </xf>
    <xf numFmtId="0" fontId="40" fillId="0" borderId="33" xfId="59" applyFont="1" applyBorder="1" applyAlignment="1">
      <alignment horizontal="left" indent="2"/>
      <protection/>
    </xf>
    <xf numFmtId="0" fontId="2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top" wrapText="1"/>
    </xf>
    <xf numFmtId="0" fontId="1" fillId="0" borderId="33" xfId="0" applyFont="1" applyFill="1" applyBorder="1" applyAlignment="1">
      <alignment horizontal="center" vertical="center" wrapText="1"/>
    </xf>
    <xf numFmtId="0" fontId="1" fillId="41" borderId="33" xfId="0" applyFont="1" applyFill="1" applyBorder="1" applyAlignment="1">
      <alignment horizontal="center" vertical="top" wrapText="1"/>
    </xf>
    <xf numFmtId="3" fontId="1" fillId="41" borderId="33" xfId="0" applyNumberFormat="1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left" vertical="top" wrapText="1"/>
    </xf>
    <xf numFmtId="3" fontId="1" fillId="33" borderId="33" xfId="0" applyNumberFormat="1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3" fontId="1" fillId="35" borderId="33" xfId="0" applyNumberFormat="1" applyFont="1" applyFill="1" applyBorder="1" applyAlignment="1">
      <alignment horizontal="center" vertical="top" wrapText="1"/>
    </xf>
    <xf numFmtId="0" fontId="1" fillId="36" borderId="33" xfId="0" applyFont="1" applyFill="1" applyBorder="1" applyAlignment="1">
      <alignment horizontal="left" vertical="top" wrapText="1"/>
    </xf>
    <xf numFmtId="3" fontId="2" fillId="36" borderId="33" xfId="0" applyNumberFormat="1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vertical="top" wrapText="1"/>
    </xf>
    <xf numFmtId="3" fontId="8" fillId="33" borderId="33" xfId="0" applyNumberFormat="1" applyFont="1" applyFill="1" applyBorder="1" applyAlignment="1">
      <alignment horizontal="center" vertical="top" wrapText="1"/>
    </xf>
    <xf numFmtId="3" fontId="1" fillId="33" borderId="33" xfId="0" applyNumberFormat="1" applyFont="1" applyFill="1" applyBorder="1" applyAlignment="1">
      <alignment horizontal="center" vertical="top" wrapText="1"/>
    </xf>
    <xf numFmtId="0" fontId="6" fillId="35" borderId="33" xfId="0" applyFont="1" applyFill="1" applyBorder="1" applyAlignment="1">
      <alignment vertical="top" wrapText="1"/>
    </xf>
    <xf numFmtId="3" fontId="6" fillId="35" borderId="33" xfId="0" applyNumberFormat="1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vertical="top" wrapText="1"/>
    </xf>
    <xf numFmtId="0" fontId="2" fillId="35" borderId="33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6" fillId="10" borderId="33" xfId="0" applyFont="1" applyFill="1" applyBorder="1" applyAlignment="1">
      <alignment vertical="top" wrapText="1"/>
    </xf>
    <xf numFmtId="3" fontId="8" fillId="10" borderId="33" xfId="0" applyNumberFormat="1" applyFont="1" applyFill="1" applyBorder="1" applyAlignment="1">
      <alignment horizontal="center" vertical="top" wrapText="1"/>
    </xf>
    <xf numFmtId="3" fontId="1" fillId="10" borderId="33" xfId="0" applyNumberFormat="1" applyFont="1" applyFill="1" applyBorder="1" applyAlignment="1">
      <alignment horizontal="center" vertical="top" wrapText="1"/>
    </xf>
    <xf numFmtId="3" fontId="2" fillId="41" borderId="3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3" fontId="11" fillId="34" borderId="43" xfId="0" applyNumberFormat="1" applyFont="1" applyFill="1" applyBorder="1" applyAlignment="1">
      <alignment horizontal="right" vertical="top" wrapText="1"/>
    </xf>
    <xf numFmtId="0" fontId="34" fillId="0" borderId="33" xfId="59" applyFont="1" applyBorder="1" applyAlignment="1">
      <alignment horizontal="center" vertical="top" wrapText="1"/>
      <protection/>
    </xf>
    <xf numFmtId="0" fontId="34" fillId="0" borderId="33" xfId="59" applyFont="1" applyBorder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34" fillId="0" borderId="0" xfId="59" applyFont="1" applyAlignment="1">
      <alignment horizontal="center"/>
      <protection/>
    </xf>
    <xf numFmtId="0" fontId="34" fillId="37" borderId="33" xfId="59" applyFont="1" applyFill="1" applyBorder="1" applyAlignment="1">
      <alignment horizontal="center"/>
      <protection/>
    </xf>
    <xf numFmtId="0" fontId="34" fillId="0" borderId="33" xfId="59" applyFont="1" applyBorder="1" applyAlignment="1">
      <alignment horizontal="center" wrapText="1"/>
      <protection/>
    </xf>
    <xf numFmtId="0" fontId="34" fillId="0" borderId="33" xfId="59" applyFont="1" applyFill="1" applyBorder="1" applyAlignment="1">
      <alignment horizontal="center"/>
      <protection/>
    </xf>
    <xf numFmtId="0" fontId="34" fillId="0" borderId="33" xfId="58" applyFont="1" applyBorder="1" applyAlignment="1">
      <alignment horizontal="center"/>
      <protection/>
    </xf>
    <xf numFmtId="0" fontId="36" fillId="37" borderId="33" xfId="58" applyFont="1" applyFill="1" applyBorder="1" applyAlignment="1">
      <alignment horizontal="center"/>
      <protection/>
    </xf>
    <xf numFmtId="0" fontId="36" fillId="0" borderId="0" xfId="58" applyFont="1" applyAlignment="1">
      <alignment horizontal="center"/>
      <protection/>
    </xf>
    <xf numFmtId="0" fontId="2" fillId="35" borderId="43" xfId="0" applyFont="1" applyFill="1" applyBorder="1" applyAlignment="1">
      <alignment vertical="top" wrapText="1"/>
    </xf>
    <xf numFmtId="3" fontId="1" fillId="18" borderId="33" xfId="0" applyNumberFormat="1" applyFont="1" applyFill="1" applyBorder="1" applyAlignment="1">
      <alignment horizontal="center" vertical="top" wrapText="1"/>
    </xf>
    <xf numFmtId="3" fontId="8" fillId="0" borderId="34" xfId="0" applyNumberFormat="1" applyFont="1" applyFill="1" applyBorder="1" applyAlignment="1">
      <alignment horizontal="right" vertical="top" wrapText="1"/>
    </xf>
    <xf numFmtId="0" fontId="7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88" xfId="0" applyFont="1" applyFill="1" applyBorder="1" applyAlignment="1">
      <alignment horizontal="right" vertical="top" wrapText="1"/>
    </xf>
    <xf numFmtId="0" fontId="1" fillId="12" borderId="5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12" borderId="89" xfId="0" applyFont="1" applyFill="1" applyBorder="1" applyAlignment="1">
      <alignment vertical="top" wrapText="1"/>
    </xf>
    <xf numFmtId="0" fontId="2" fillId="0" borderId="90" xfId="0" applyFont="1" applyFill="1" applyBorder="1" applyAlignment="1">
      <alignment horizontal="right" vertical="top" wrapText="1"/>
    </xf>
    <xf numFmtId="3" fontId="19" fillId="0" borderId="59" xfId="0" applyNumberFormat="1" applyFont="1" applyFill="1" applyBorder="1" applyAlignment="1">
      <alignment horizontal="right" vertical="top" wrapText="1"/>
    </xf>
    <xf numFmtId="0" fontId="8" fillId="0" borderId="59" xfId="0" applyFont="1" applyFill="1" applyBorder="1" applyAlignment="1">
      <alignment horizontal="right" vertical="top" wrapText="1"/>
    </xf>
    <xf numFmtId="0" fontId="19" fillId="0" borderId="59" xfId="0" applyFont="1" applyFill="1" applyBorder="1" applyAlignment="1">
      <alignment horizontal="right" vertical="top" wrapText="1"/>
    </xf>
    <xf numFmtId="3" fontId="19" fillId="0" borderId="91" xfId="0" applyNumberFormat="1" applyFont="1" applyFill="1" applyBorder="1" applyAlignment="1">
      <alignment horizontal="right" vertical="top" wrapText="1"/>
    </xf>
    <xf numFmtId="0" fontId="6" fillId="0" borderId="75" xfId="0" applyFont="1" applyFill="1" applyBorder="1" applyAlignment="1">
      <alignment horizontal="right" vertical="top" wrapText="1"/>
    </xf>
    <xf numFmtId="0" fontId="19" fillId="0" borderId="39" xfId="0" applyFont="1" applyFill="1" applyBorder="1" applyAlignment="1">
      <alignment horizontal="right" vertical="top" wrapText="1"/>
    </xf>
    <xf numFmtId="0" fontId="8" fillId="0" borderId="39" xfId="0" applyFont="1" applyFill="1" applyBorder="1" applyAlignment="1">
      <alignment horizontal="right" vertical="top" wrapText="1"/>
    </xf>
    <xf numFmtId="0" fontId="6" fillId="36" borderId="16" xfId="0" applyFont="1" applyFill="1" applyBorder="1" applyAlignment="1">
      <alignment horizontal="center" vertical="top" wrapText="1"/>
    </xf>
    <xf numFmtId="0" fontId="84" fillId="18" borderId="92" xfId="0" applyFont="1" applyFill="1" applyBorder="1" applyAlignment="1">
      <alignment/>
    </xf>
    <xf numFmtId="0" fontId="6" fillId="36" borderId="33" xfId="0" applyFont="1" applyFill="1" applyBorder="1" applyAlignment="1">
      <alignment vertical="top" wrapText="1"/>
    </xf>
    <xf numFmtId="0" fontId="6" fillId="16" borderId="30" xfId="0" applyFont="1" applyFill="1" applyBorder="1" applyAlignment="1">
      <alignment vertical="top" wrapText="1"/>
    </xf>
    <xf numFmtId="0" fontId="8" fillId="8" borderId="43" xfId="0" applyFont="1" applyFill="1" applyBorder="1" applyAlignment="1">
      <alignment vertical="top" wrapText="1"/>
    </xf>
    <xf numFmtId="0" fontId="6" fillId="36" borderId="43" xfId="0" applyFont="1" applyFill="1" applyBorder="1" applyAlignment="1">
      <alignment vertical="top" wrapText="1"/>
    </xf>
    <xf numFmtId="0" fontId="6" fillId="36" borderId="59" xfId="0" applyFont="1" applyFill="1" applyBorder="1" applyAlignment="1">
      <alignment horizontal="center" vertical="top" wrapText="1"/>
    </xf>
    <xf numFmtId="0" fontId="6" fillId="36" borderId="24" xfId="0" applyFont="1" applyFill="1" applyBorder="1" applyAlignment="1">
      <alignment horizontal="center" vertical="top" wrapText="1"/>
    </xf>
    <xf numFmtId="0" fontId="6" fillId="36" borderId="72" xfId="0" applyFont="1" applyFill="1" applyBorder="1" applyAlignment="1">
      <alignment horizontal="left" vertical="top" wrapText="1"/>
    </xf>
    <xf numFmtId="0" fontId="8" fillId="8" borderId="38" xfId="0" applyFont="1" applyFill="1" applyBorder="1" applyAlignment="1">
      <alignment horizontal="center" vertical="top" wrapText="1"/>
    </xf>
    <xf numFmtId="0" fontId="6" fillId="16" borderId="33" xfId="0" applyFont="1" applyFill="1" applyBorder="1" applyAlignment="1">
      <alignment vertical="top" wrapText="1"/>
    </xf>
    <xf numFmtId="0" fontId="1" fillId="41" borderId="33" xfId="0" applyFont="1" applyFill="1" applyBorder="1" applyAlignment="1">
      <alignment horizontal="left" vertical="top" wrapText="1"/>
    </xf>
    <xf numFmtId="0" fontId="25" fillId="39" borderId="33" xfId="0" applyFont="1" applyFill="1" applyBorder="1" applyAlignment="1">
      <alignment readingOrder="1"/>
    </xf>
    <xf numFmtId="0" fontId="25" fillId="39" borderId="33" xfId="0" applyFont="1" applyFill="1" applyBorder="1" applyAlignment="1">
      <alignment/>
    </xf>
    <xf numFmtId="0" fontId="6" fillId="0" borderId="58" xfId="0" applyFont="1" applyFill="1" applyBorder="1" applyAlignment="1">
      <alignment vertical="top" wrapText="1"/>
    </xf>
    <xf numFmtId="3" fontId="8" fillId="0" borderId="59" xfId="0" applyNumberFormat="1" applyFont="1" applyFill="1" applyBorder="1" applyAlignment="1">
      <alignment horizontal="right" vertical="top" wrapText="1"/>
    </xf>
    <xf numFmtId="0" fontId="0" fillId="0" borderId="59" xfId="0" applyBorder="1" applyAlignment="1">
      <alignment/>
    </xf>
    <xf numFmtId="0" fontId="0" fillId="0" borderId="24" xfId="0" applyBorder="1" applyAlignment="1">
      <alignment/>
    </xf>
    <xf numFmtId="1" fontId="8" fillId="0" borderId="24" xfId="0" applyNumberFormat="1" applyFont="1" applyFill="1" applyBorder="1" applyAlignment="1">
      <alignment horizontal="right" vertical="top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0" fontId="39" fillId="0" borderId="33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0" xfId="57" applyFont="1" applyBorder="1">
      <alignment/>
      <protection/>
    </xf>
    <xf numFmtId="0" fontId="39" fillId="0" borderId="33" xfId="57" applyFont="1" applyBorder="1">
      <alignment/>
      <protection/>
    </xf>
    <xf numFmtId="0" fontId="39" fillId="0" borderId="12" xfId="57" applyFont="1" applyBorder="1">
      <alignment/>
      <protection/>
    </xf>
    <xf numFmtId="0" fontId="39" fillId="0" borderId="93" xfId="57" applyFont="1" applyBorder="1">
      <alignment/>
      <protection/>
    </xf>
    <xf numFmtId="0" fontId="39" fillId="0" borderId="54" xfId="57" applyFont="1" applyBorder="1">
      <alignment/>
      <protection/>
    </xf>
    <xf numFmtId="0" fontId="39" fillId="0" borderId="42" xfId="57" applyFont="1" applyBorder="1">
      <alignment/>
      <protection/>
    </xf>
    <xf numFmtId="0" fontId="39" fillId="12" borderId="10" xfId="0" applyFont="1" applyFill="1" applyBorder="1" applyAlignment="1">
      <alignment/>
    </xf>
    <xf numFmtId="0" fontId="39" fillId="12" borderId="33" xfId="0" applyFont="1" applyFill="1" applyBorder="1" applyAlignment="1">
      <alignment/>
    </xf>
    <xf numFmtId="0" fontId="39" fillId="12" borderId="12" xfId="0" applyFont="1" applyFill="1" applyBorder="1" applyAlignment="1">
      <alignment/>
    </xf>
    <xf numFmtId="0" fontId="6" fillId="36" borderId="43" xfId="0" applyFont="1" applyFill="1" applyBorder="1" applyAlignment="1">
      <alignment horizontal="left" vertical="top" readingOrder="1"/>
    </xf>
    <xf numFmtId="0" fontId="6" fillId="36" borderId="42" xfId="0" applyFont="1" applyFill="1" applyBorder="1" applyAlignment="1">
      <alignment horizontal="left" vertical="top" readingOrder="1"/>
    </xf>
    <xf numFmtId="0" fontId="2" fillId="35" borderId="43" xfId="0" applyFont="1" applyFill="1" applyBorder="1" applyAlignment="1">
      <alignment horizontal="left" vertical="top" readingOrder="1"/>
    </xf>
    <xf numFmtId="0" fontId="2" fillId="35" borderId="42" xfId="0" applyFont="1" applyFill="1" applyBorder="1" applyAlignment="1">
      <alignment horizontal="left" vertical="top" readingOrder="1"/>
    </xf>
    <xf numFmtId="0" fontId="2" fillId="0" borderId="43" xfId="0" applyFont="1" applyBorder="1" applyAlignment="1">
      <alignment horizontal="left" vertical="top" readingOrder="1"/>
    </xf>
    <xf numFmtId="0" fontId="2" fillId="0" borderId="54" xfId="0" applyFont="1" applyBorder="1" applyAlignment="1">
      <alignment horizontal="left" vertical="top" readingOrder="1"/>
    </xf>
    <xf numFmtId="0" fontId="2" fillId="0" borderId="42" xfId="0" applyFont="1" applyBorder="1" applyAlignment="1">
      <alignment horizontal="left" vertical="top" readingOrder="1"/>
    </xf>
    <xf numFmtId="0" fontId="1" fillId="0" borderId="94" xfId="0" applyFont="1" applyBorder="1" applyAlignment="1">
      <alignment horizontal="left" vertical="top" readingOrder="1"/>
    </xf>
    <xf numFmtId="0" fontId="1" fillId="0" borderId="77" xfId="0" applyFont="1" applyBorder="1" applyAlignment="1">
      <alignment horizontal="left" vertical="top" readingOrder="1"/>
    </xf>
    <xf numFmtId="0" fontId="1" fillId="0" borderId="95" xfId="0" applyFont="1" applyBorder="1" applyAlignment="1">
      <alignment horizontal="left" vertical="top" readingOrder="1"/>
    </xf>
    <xf numFmtId="0" fontId="6" fillId="0" borderId="43" xfId="0" applyFont="1" applyFill="1" applyBorder="1" applyAlignment="1">
      <alignment horizontal="left" vertical="top" readingOrder="1"/>
    </xf>
    <xf numFmtId="0" fontId="5" fillId="0" borderId="54" xfId="0" applyFont="1" applyFill="1" applyBorder="1" applyAlignment="1">
      <alignment horizontal="left" vertical="top" readingOrder="1"/>
    </xf>
    <xf numFmtId="0" fontId="5" fillId="0" borderId="42" xfId="0" applyFont="1" applyFill="1" applyBorder="1" applyAlignment="1">
      <alignment horizontal="left" vertical="top" readingOrder="1"/>
    </xf>
    <xf numFmtId="0" fontId="6" fillId="36" borderId="54" xfId="0" applyFont="1" applyFill="1" applyBorder="1" applyAlignment="1">
      <alignment horizontal="left" vertical="top" readingOrder="1"/>
    </xf>
    <xf numFmtId="0" fontId="2" fillId="0" borderId="43" xfId="0" applyFont="1" applyFill="1" applyBorder="1" applyAlignment="1">
      <alignment horizontal="left" vertical="top" readingOrder="1"/>
    </xf>
    <xf numFmtId="0" fontId="2" fillId="0" borderId="54" xfId="0" applyFont="1" applyFill="1" applyBorder="1" applyAlignment="1">
      <alignment horizontal="left" vertical="top" readingOrder="1"/>
    </xf>
    <xf numFmtId="0" fontId="2" fillId="0" borderId="42" xfId="0" applyFont="1" applyFill="1" applyBorder="1" applyAlignment="1">
      <alignment horizontal="left" vertical="top" readingOrder="1"/>
    </xf>
    <xf numFmtId="0" fontId="2" fillId="0" borderId="43" xfId="0" applyFont="1" applyBorder="1" applyAlignment="1">
      <alignment horizontal="center" vertical="top" readingOrder="1"/>
    </xf>
    <xf numFmtId="0" fontId="2" fillId="0" borderId="54" xfId="0" applyFont="1" applyBorder="1" applyAlignment="1">
      <alignment horizontal="center" vertical="top" readingOrder="1"/>
    </xf>
    <xf numFmtId="0" fontId="2" fillId="33" borderId="46" xfId="0" applyFont="1" applyFill="1" applyBorder="1" applyAlignment="1">
      <alignment horizontal="center" vertical="top" wrapText="1"/>
    </xf>
    <xf numFmtId="0" fontId="2" fillId="33" borderId="96" xfId="0" applyFont="1" applyFill="1" applyBorder="1" applyAlignment="1">
      <alignment horizontal="center" vertical="top" wrapText="1"/>
    </xf>
    <xf numFmtId="0" fontId="2" fillId="33" borderId="97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54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34" borderId="43" xfId="0" applyFont="1" applyFill="1" applyBorder="1" applyAlignment="1">
      <alignment vertical="top" wrapText="1"/>
    </xf>
    <xf numFmtId="0" fontId="2" fillId="34" borderId="54" xfId="0" applyFont="1" applyFill="1" applyBorder="1" applyAlignment="1">
      <alignment vertical="top" wrapText="1"/>
    </xf>
    <xf numFmtId="0" fontId="2" fillId="34" borderId="42" xfId="0" applyFont="1" applyFill="1" applyBorder="1" applyAlignment="1">
      <alignment vertical="top" wrapText="1"/>
    </xf>
    <xf numFmtId="0" fontId="2" fillId="33" borderId="98" xfId="0" applyFont="1" applyFill="1" applyBorder="1" applyAlignment="1">
      <alignment horizontal="left" vertical="top" wrapText="1"/>
    </xf>
    <xf numFmtId="0" fontId="2" fillId="33" borderId="99" xfId="0" applyFont="1" applyFill="1" applyBorder="1" applyAlignment="1">
      <alignment horizontal="left" vertical="top" wrapText="1"/>
    </xf>
    <xf numFmtId="0" fontId="2" fillId="33" borderId="100" xfId="0" applyFont="1" applyFill="1" applyBorder="1" applyAlignment="1">
      <alignment horizontal="left" vertical="top" wrapText="1"/>
    </xf>
    <xf numFmtId="0" fontId="2" fillId="34" borderId="43" xfId="0" applyFont="1" applyFill="1" applyBorder="1" applyAlignment="1">
      <alignment horizontal="left" vertical="top" wrapText="1"/>
    </xf>
    <xf numFmtId="0" fontId="2" fillId="34" borderId="54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top" wrapText="1"/>
    </xf>
    <xf numFmtId="0" fontId="5" fillId="0" borderId="93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33" borderId="76" xfId="0" applyFont="1" applyFill="1" applyBorder="1" applyAlignment="1">
      <alignment horizontal="center" vertical="top" wrapText="1"/>
    </xf>
    <xf numFmtId="0" fontId="2" fillId="33" borderId="101" xfId="0" applyFont="1" applyFill="1" applyBorder="1" applyAlignment="1">
      <alignment horizontal="center" vertical="top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0" fontId="2" fillId="33" borderId="73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left" vertical="top" wrapText="1"/>
    </xf>
    <xf numFmtId="0" fontId="2" fillId="0" borderId="94" xfId="0" applyFont="1" applyBorder="1" applyAlignment="1">
      <alignment horizontal="left" vertical="top" wrapText="1"/>
    </xf>
    <xf numFmtId="0" fontId="2" fillId="0" borderId="77" xfId="0" applyFont="1" applyBorder="1" applyAlignment="1">
      <alignment horizontal="left" vertical="top" wrapText="1"/>
    </xf>
    <xf numFmtId="0" fontId="2" fillId="0" borderId="95" xfId="0" applyFont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right" vertical="top" wrapText="1"/>
    </xf>
    <xf numFmtId="3" fontId="2" fillId="0" borderId="31" xfId="0" applyNumberFormat="1" applyFont="1" applyBorder="1" applyAlignment="1">
      <alignment horizontal="righ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102" xfId="0" applyFont="1" applyBorder="1" applyAlignment="1">
      <alignment horizontal="left" vertical="top" wrapText="1"/>
    </xf>
    <xf numFmtId="0" fontId="2" fillId="0" borderId="103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3" fontId="2" fillId="0" borderId="51" xfId="0" applyNumberFormat="1" applyFont="1" applyBorder="1" applyAlignment="1">
      <alignment horizontal="right" vertical="top" wrapText="1"/>
    </xf>
    <xf numFmtId="3" fontId="2" fillId="0" borderId="70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1" fillId="12" borderId="33" xfId="0" applyFont="1" applyFill="1" applyBorder="1" applyAlignment="1">
      <alignment horizontal="center" vertical="top" wrapText="1"/>
    </xf>
    <xf numFmtId="0" fontId="20" fillId="0" borderId="33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6" fillId="34" borderId="43" xfId="0" applyFont="1" applyFill="1" applyBorder="1" applyAlignment="1">
      <alignment horizontal="left"/>
    </xf>
    <xf numFmtId="0" fontId="6" fillId="34" borderId="54" xfId="0" applyFont="1" applyFill="1" applyBorder="1" applyAlignment="1">
      <alignment horizontal="left"/>
    </xf>
    <xf numFmtId="0" fontId="6" fillId="34" borderId="42" xfId="0" applyFont="1" applyFill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36" borderId="43" xfId="0" applyFont="1" applyFill="1" applyBorder="1" applyAlignment="1">
      <alignment horizontal="left"/>
    </xf>
    <xf numFmtId="0" fontId="11" fillId="36" borderId="54" xfId="0" applyFont="1" applyFill="1" applyBorder="1" applyAlignment="1">
      <alignment horizontal="left"/>
    </xf>
    <xf numFmtId="0" fontId="11" fillId="36" borderId="42" xfId="0" applyFont="1" applyFill="1" applyBorder="1" applyAlignment="1">
      <alignment horizontal="left"/>
    </xf>
    <xf numFmtId="0" fontId="11" fillId="37" borderId="43" xfId="0" applyFont="1" applyFill="1" applyBorder="1" applyAlignment="1">
      <alignment horizontal="left"/>
    </xf>
    <xf numFmtId="0" fontId="11" fillId="37" borderId="54" xfId="0" applyFont="1" applyFill="1" applyBorder="1" applyAlignment="1">
      <alignment horizontal="left"/>
    </xf>
    <xf numFmtId="0" fontId="11" fillId="37" borderId="42" xfId="0" applyFont="1" applyFill="1" applyBorder="1" applyAlignment="1">
      <alignment horizontal="left"/>
    </xf>
    <xf numFmtId="0" fontId="26" fillId="0" borderId="4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5" fillId="33" borderId="76" xfId="0" applyFont="1" applyFill="1" applyBorder="1" applyAlignment="1">
      <alignment horizontal="left" wrapText="1"/>
    </xf>
    <xf numFmtId="0" fontId="25" fillId="33" borderId="73" xfId="0" applyFont="1" applyFill="1" applyBorder="1" applyAlignment="1">
      <alignment horizontal="left" wrapText="1"/>
    </xf>
    <xf numFmtId="0" fontId="25" fillId="33" borderId="101" xfId="0" applyFont="1" applyFill="1" applyBorder="1" applyAlignment="1">
      <alignment horizontal="left" wrapText="1"/>
    </xf>
    <xf numFmtId="0" fontId="11" fillId="34" borderId="43" xfId="0" applyFont="1" applyFill="1" applyBorder="1" applyAlignment="1">
      <alignment horizontal="left"/>
    </xf>
    <xf numFmtId="0" fontId="11" fillId="34" borderId="54" xfId="0" applyFont="1" applyFill="1" applyBorder="1" applyAlignment="1">
      <alignment horizontal="left"/>
    </xf>
    <xf numFmtId="0" fontId="11" fillId="34" borderId="42" xfId="0" applyFont="1" applyFill="1" applyBorder="1" applyAlignment="1">
      <alignment horizontal="left"/>
    </xf>
    <xf numFmtId="0" fontId="0" fillId="36" borderId="54" xfId="0" applyFont="1" applyFill="1" applyBorder="1" applyAlignment="1">
      <alignment horizontal="left"/>
    </xf>
    <xf numFmtId="0" fontId="0" fillId="44" borderId="54" xfId="0" applyFont="1" applyFill="1" applyBorder="1" applyAlignment="1">
      <alignment horizontal="center" wrapText="1"/>
    </xf>
    <xf numFmtId="0" fontId="0" fillId="44" borderId="42" xfId="0" applyFont="1" applyFill="1" applyBorder="1" applyAlignment="1">
      <alignment horizontal="center" wrapText="1"/>
    </xf>
    <xf numFmtId="0" fontId="20" fillId="0" borderId="48" xfId="0" applyFont="1" applyBorder="1" applyAlignment="1">
      <alignment horizontal="left" vertical="top" wrapText="1"/>
    </xf>
    <xf numFmtId="0" fontId="20" fillId="0" borderId="77" xfId="0" applyFont="1" applyBorder="1" applyAlignment="1">
      <alignment horizontal="left" vertical="top" wrapText="1"/>
    </xf>
    <xf numFmtId="0" fontId="20" fillId="0" borderId="95" xfId="0" applyFont="1" applyBorder="1" applyAlignment="1">
      <alignment horizontal="left" vertical="top" wrapText="1"/>
    </xf>
    <xf numFmtId="0" fontId="29" fillId="0" borderId="74" xfId="0" applyFont="1" applyBorder="1" applyAlignment="1">
      <alignment vertical="top" wrapText="1"/>
    </xf>
    <xf numFmtId="0" fontId="29" fillId="0" borderId="104" xfId="0" applyFont="1" applyBorder="1" applyAlignment="1">
      <alignment vertical="top" wrapText="1"/>
    </xf>
    <xf numFmtId="0" fontId="29" fillId="0" borderId="105" xfId="0" applyFont="1" applyBorder="1" applyAlignment="1">
      <alignment vertical="top" wrapText="1"/>
    </xf>
    <xf numFmtId="0" fontId="20" fillId="0" borderId="43" xfId="0" applyFont="1" applyBorder="1" applyAlignment="1">
      <alignment horizontal="right" vertical="top" wrapText="1"/>
    </xf>
    <xf numFmtId="0" fontId="20" fillId="0" borderId="54" xfId="0" applyFont="1" applyBorder="1" applyAlignment="1">
      <alignment horizontal="right" vertical="top" wrapText="1"/>
    </xf>
    <xf numFmtId="0" fontId="20" fillId="0" borderId="42" xfId="0" applyFont="1" applyBorder="1" applyAlignment="1">
      <alignment horizontal="right" vertical="top" wrapText="1"/>
    </xf>
    <xf numFmtId="0" fontId="20" fillId="0" borderId="43" xfId="0" applyFont="1" applyBorder="1" applyAlignment="1">
      <alignment horizontal="left" vertical="top" wrapText="1"/>
    </xf>
    <xf numFmtId="0" fontId="20" fillId="0" borderId="54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11" fillId="37" borderId="54" xfId="0" applyFont="1" applyFill="1" applyBorder="1" applyAlignment="1">
      <alignment horizontal="left" wrapText="1"/>
    </xf>
    <xf numFmtId="0" fontId="11" fillId="37" borderId="42" xfId="0" applyFont="1" applyFill="1" applyBorder="1" applyAlignment="1">
      <alignment horizontal="left" wrapText="1"/>
    </xf>
    <xf numFmtId="0" fontId="29" fillId="10" borderId="104" xfId="0" applyFont="1" applyFill="1" applyBorder="1" applyAlignment="1">
      <alignment horizontal="center" vertical="top" wrapText="1"/>
    </xf>
    <xf numFmtId="0" fontId="29" fillId="10" borderId="105" xfId="0" applyFont="1" applyFill="1" applyBorder="1" applyAlignment="1">
      <alignment horizontal="center" vertical="top" wrapText="1"/>
    </xf>
    <xf numFmtId="0" fontId="29" fillId="37" borderId="73" xfId="0" applyFont="1" applyFill="1" applyBorder="1" applyAlignment="1">
      <alignment horizontal="center" vertical="top" wrapText="1"/>
    </xf>
    <xf numFmtId="0" fontId="29" fillId="37" borderId="101" xfId="0" applyFont="1" applyFill="1" applyBorder="1" applyAlignment="1">
      <alignment horizontal="center" vertical="top" wrapText="1"/>
    </xf>
    <xf numFmtId="0" fontId="20" fillId="0" borderId="48" xfId="0" applyFont="1" applyBorder="1" applyAlignment="1">
      <alignment horizontal="right" vertical="top" wrapText="1"/>
    </xf>
    <xf numFmtId="0" fontId="20" fillId="0" borderId="77" xfId="0" applyFont="1" applyBorder="1" applyAlignment="1">
      <alignment horizontal="right" vertical="top" wrapText="1"/>
    </xf>
    <xf numFmtId="0" fontId="20" fillId="0" borderId="95" xfId="0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0" fillId="0" borderId="33" xfId="0" applyFont="1" applyBorder="1" applyAlignment="1">
      <alignment horizontal="right" vertical="top" wrapText="1"/>
    </xf>
    <xf numFmtId="3" fontId="29" fillId="33" borderId="76" xfId="0" applyNumberFormat="1" applyFont="1" applyFill="1" applyBorder="1" applyAlignment="1">
      <alignment horizontal="center" vertical="top" wrapText="1"/>
    </xf>
    <xf numFmtId="3" fontId="29" fillId="33" borderId="73" xfId="0" applyNumberFormat="1" applyFont="1" applyFill="1" applyBorder="1" applyAlignment="1">
      <alignment horizontal="center" vertical="top" wrapText="1"/>
    </xf>
    <xf numFmtId="3" fontId="29" fillId="33" borderId="101" xfId="0" applyNumberFormat="1" applyFont="1" applyFill="1" applyBorder="1" applyAlignment="1">
      <alignment horizontal="center" vertical="top" wrapText="1"/>
    </xf>
    <xf numFmtId="0" fontId="20" fillId="38" borderId="43" xfId="0" applyFont="1" applyFill="1" applyBorder="1" applyAlignment="1">
      <alignment horizontal="left" vertical="top" wrapText="1"/>
    </xf>
    <xf numFmtId="0" fontId="20" fillId="38" borderId="54" xfId="0" applyFont="1" applyFill="1" applyBorder="1" applyAlignment="1">
      <alignment horizontal="left" vertical="top" wrapText="1"/>
    </xf>
    <xf numFmtId="0" fontId="29" fillId="0" borderId="85" xfId="0" applyFont="1" applyBorder="1" applyAlignment="1">
      <alignment vertical="top" wrapText="1"/>
    </xf>
    <xf numFmtId="0" fontId="29" fillId="0" borderId="47" xfId="0" applyFont="1" applyBorder="1" applyAlignment="1">
      <alignment vertical="top" wrapText="1"/>
    </xf>
    <xf numFmtId="0" fontId="29" fillId="33" borderId="76" xfId="0" applyFont="1" applyFill="1" applyBorder="1" applyAlignment="1">
      <alignment horizontal="left" vertical="top" wrapText="1"/>
    </xf>
    <xf numFmtId="0" fontId="29" fillId="33" borderId="73" xfId="0" applyFont="1" applyFill="1" applyBorder="1" applyAlignment="1">
      <alignment horizontal="left" vertical="top" wrapText="1"/>
    </xf>
    <xf numFmtId="0" fontId="29" fillId="33" borderId="101" xfId="0" applyFont="1" applyFill="1" applyBorder="1" applyAlignment="1">
      <alignment horizontal="left" vertical="top" wrapText="1"/>
    </xf>
    <xf numFmtId="0" fontId="29" fillId="33" borderId="43" xfId="0" applyFont="1" applyFill="1" applyBorder="1" applyAlignment="1">
      <alignment horizontal="left" vertical="top" wrapText="1"/>
    </xf>
    <xf numFmtId="0" fontId="29" fillId="33" borderId="54" xfId="0" applyFont="1" applyFill="1" applyBorder="1" applyAlignment="1">
      <alignment horizontal="left" vertical="top" wrapText="1"/>
    </xf>
    <xf numFmtId="0" fontId="29" fillId="33" borderId="42" xfId="0" applyFont="1" applyFill="1" applyBorder="1" applyAlignment="1">
      <alignment horizontal="left" vertical="top" wrapText="1"/>
    </xf>
    <xf numFmtId="0" fontId="20" fillId="34" borderId="43" xfId="0" applyFont="1" applyFill="1" applyBorder="1" applyAlignment="1">
      <alignment vertical="top" wrapText="1"/>
    </xf>
    <xf numFmtId="0" fontId="20" fillId="38" borderId="54" xfId="0" applyFont="1" applyFill="1" applyBorder="1" applyAlignment="1">
      <alignment vertical="top" wrapText="1"/>
    </xf>
    <xf numFmtId="0" fontId="20" fillId="34" borderId="42" xfId="0" applyFont="1" applyFill="1" applyBorder="1" applyAlignment="1">
      <alignment vertical="top" wrapText="1"/>
    </xf>
    <xf numFmtId="0" fontId="0" fillId="34" borderId="43" xfId="0" applyFont="1" applyFill="1" applyBorder="1" applyAlignment="1">
      <alignment horizontal="left"/>
    </xf>
    <xf numFmtId="0" fontId="0" fillId="34" borderId="54" xfId="0" applyFont="1" applyFill="1" applyBorder="1" applyAlignment="1">
      <alignment horizontal="left"/>
    </xf>
    <xf numFmtId="0" fontId="0" fillId="34" borderId="42" xfId="0" applyFont="1" applyFill="1" applyBorder="1" applyAlignment="1">
      <alignment horizontal="left"/>
    </xf>
    <xf numFmtId="0" fontId="29" fillId="0" borderId="94" xfId="0" applyFont="1" applyBorder="1" applyAlignment="1">
      <alignment vertical="top" wrapText="1"/>
    </xf>
    <xf numFmtId="0" fontId="29" fillId="0" borderId="77" xfId="0" applyFont="1" applyBorder="1" applyAlignment="1">
      <alignment vertical="top" wrapText="1"/>
    </xf>
    <xf numFmtId="0" fontId="29" fillId="0" borderId="95" xfId="0" applyFont="1" applyBorder="1" applyAlignment="1">
      <alignment vertical="top" wrapText="1"/>
    </xf>
    <xf numFmtId="0" fontId="20" fillId="34" borderId="33" xfId="0" applyFont="1" applyFill="1" applyBorder="1" applyAlignment="1">
      <alignment vertical="top" wrapText="1"/>
    </xf>
    <xf numFmtId="0" fontId="29" fillId="33" borderId="43" xfId="0" applyFont="1" applyFill="1" applyBorder="1" applyAlignment="1">
      <alignment horizontal="center" vertical="top" wrapText="1"/>
    </xf>
    <xf numFmtId="0" fontId="29" fillId="33" borderId="54" xfId="0" applyFont="1" applyFill="1" applyBorder="1" applyAlignment="1">
      <alignment horizontal="center" vertical="top" wrapText="1"/>
    </xf>
    <xf numFmtId="0" fontId="29" fillId="33" borderId="42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0" fillId="0" borderId="33" xfId="0" applyFont="1" applyBorder="1" applyAlignment="1">
      <alignment vertical="top" wrapText="1"/>
    </xf>
    <xf numFmtId="0" fontId="20" fillId="34" borderId="42" xfId="0" applyFont="1" applyFill="1" applyBorder="1" applyAlignment="1">
      <alignment horizontal="left" vertical="top" wrapText="1"/>
    </xf>
    <xf numFmtId="0" fontId="29" fillId="33" borderId="76" xfId="0" applyFont="1" applyFill="1" applyBorder="1" applyAlignment="1">
      <alignment horizontal="center" vertical="top" wrapText="1"/>
    </xf>
    <xf numFmtId="0" fontId="29" fillId="33" borderId="73" xfId="0" applyFont="1" applyFill="1" applyBorder="1" applyAlignment="1">
      <alignment horizontal="center" vertical="top" wrapText="1"/>
    </xf>
    <xf numFmtId="0" fontId="29" fillId="33" borderId="101" xfId="0" applyFont="1" applyFill="1" applyBorder="1" applyAlignment="1">
      <alignment horizontal="center" vertical="top" wrapText="1"/>
    </xf>
    <xf numFmtId="0" fontId="29" fillId="33" borderId="46" xfId="0" applyFont="1" applyFill="1" applyBorder="1" applyAlignment="1">
      <alignment horizontal="center" vertical="top" wrapText="1"/>
    </xf>
    <xf numFmtId="0" fontId="29" fillId="33" borderId="96" xfId="0" applyFont="1" applyFill="1" applyBorder="1" applyAlignment="1">
      <alignment horizontal="center" vertical="top" wrapText="1"/>
    </xf>
    <xf numFmtId="0" fontId="29" fillId="33" borderId="97" xfId="0" applyFont="1" applyFill="1" applyBorder="1" applyAlignment="1">
      <alignment horizontal="center" vertical="top" wrapText="1"/>
    </xf>
    <xf numFmtId="0" fontId="20" fillId="34" borderId="43" xfId="0" applyFont="1" applyFill="1" applyBorder="1" applyAlignment="1">
      <alignment horizontal="left" vertical="top" wrapText="1"/>
    </xf>
    <xf numFmtId="0" fontId="20" fillId="34" borderId="54" xfId="0" applyFont="1" applyFill="1" applyBorder="1" applyAlignment="1">
      <alignment horizontal="left" vertical="top" wrapText="1"/>
    </xf>
    <xf numFmtId="0" fontId="20" fillId="34" borderId="42" xfId="0" applyFont="1" applyFill="1" applyBorder="1" applyAlignment="1">
      <alignment horizontal="left" vertical="top" wrapText="1"/>
    </xf>
    <xf numFmtId="0" fontId="20" fillId="36" borderId="43" xfId="0" applyFont="1" applyFill="1" applyBorder="1" applyAlignment="1">
      <alignment horizontal="left" vertical="top" wrapText="1"/>
    </xf>
    <xf numFmtId="0" fontId="20" fillId="36" borderId="54" xfId="0" applyFont="1" applyFill="1" applyBorder="1" applyAlignment="1">
      <alignment horizontal="left" vertical="top" wrapText="1"/>
    </xf>
    <xf numFmtId="0" fontId="20" fillId="36" borderId="42" xfId="0" applyFont="1" applyFill="1" applyBorder="1" applyAlignment="1">
      <alignment horizontal="left" vertical="top" wrapText="1"/>
    </xf>
    <xf numFmtId="0" fontId="20" fillId="37" borderId="43" xfId="0" applyFont="1" applyFill="1" applyBorder="1" applyAlignment="1">
      <alignment horizontal="left" vertical="top" wrapText="1"/>
    </xf>
    <xf numFmtId="0" fontId="20" fillId="37" borderId="54" xfId="0" applyFont="1" applyFill="1" applyBorder="1" applyAlignment="1">
      <alignment horizontal="left" vertical="top" wrapText="1"/>
    </xf>
    <xf numFmtId="0" fontId="0" fillId="37" borderId="54" xfId="0" applyFont="1" applyFill="1" applyBorder="1" applyAlignment="1">
      <alignment horizontal="left"/>
    </xf>
    <xf numFmtId="0" fontId="0" fillId="37" borderId="54" xfId="0" applyFont="1" applyFill="1" applyBorder="1" applyAlignment="1">
      <alignment horizontal="left"/>
    </xf>
    <xf numFmtId="0" fontId="0" fillId="37" borderId="42" xfId="0" applyFont="1" applyFill="1" applyBorder="1" applyAlignment="1">
      <alignment horizontal="left"/>
    </xf>
    <xf numFmtId="0" fontId="11" fillId="16" borderId="43" xfId="0" applyFont="1" applyFill="1" applyBorder="1" applyAlignment="1">
      <alignment horizontal="center" wrapText="1"/>
    </xf>
    <xf numFmtId="0" fontId="11" fillId="16" borderId="54" xfId="0" applyFont="1" applyFill="1" applyBorder="1" applyAlignment="1">
      <alignment horizontal="center" wrapText="1"/>
    </xf>
    <xf numFmtId="0" fontId="11" fillId="16" borderId="4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justify" vertical="top" wrapText="1"/>
    </xf>
    <xf numFmtId="0" fontId="8" fillId="12" borderId="33" xfId="0" applyFont="1" applyFill="1" applyBorder="1" applyAlignment="1">
      <alignment horizontal="justify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3" xfId="0" applyFont="1" applyBorder="1" applyAlignment="1">
      <alignment vertical="top" wrapText="1"/>
    </xf>
    <xf numFmtId="0" fontId="6" fillId="35" borderId="33" xfId="0" applyFont="1" applyFill="1" applyBorder="1" applyAlignment="1">
      <alignment horizontal="justify" vertical="top" wrapText="1"/>
    </xf>
    <xf numFmtId="0" fontId="8" fillId="0" borderId="33" xfId="0" applyFont="1" applyBorder="1" applyAlignment="1">
      <alignment horizontal="justify" vertical="top" wrapText="1"/>
    </xf>
    <xf numFmtId="1" fontId="16" fillId="0" borderId="33" xfId="0" applyNumberFormat="1" applyFont="1" applyBorder="1" applyAlignment="1">
      <alignment/>
    </xf>
    <xf numFmtId="0" fontId="34" fillId="0" borderId="0" xfId="0" applyFont="1" applyAlignment="1">
      <alignment horizontal="center"/>
    </xf>
    <xf numFmtId="0" fontId="6" fillId="40" borderId="33" xfId="0" applyFont="1" applyFill="1" applyBorder="1" applyAlignment="1">
      <alignment horizontal="justify" vertical="top" wrapText="1"/>
    </xf>
    <xf numFmtId="0" fontId="21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8" fillId="0" borderId="75" xfId="0" applyFont="1" applyBorder="1" applyAlignment="1">
      <alignment horizontal="center" vertical="top" wrapText="1"/>
    </xf>
    <xf numFmtId="0" fontId="38" fillId="0" borderId="30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2" fillId="16" borderId="75" xfId="0" applyFont="1" applyFill="1" applyBorder="1" applyAlignment="1">
      <alignment horizontal="center" vertical="top" wrapText="1"/>
    </xf>
    <xf numFmtId="0" fontId="2" fillId="16" borderId="30" xfId="0" applyFont="1" applyFill="1" applyBorder="1" applyAlignment="1">
      <alignment horizontal="center" vertical="top" wrapText="1"/>
    </xf>
    <xf numFmtId="0" fontId="2" fillId="16" borderId="2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34" xfId="0" applyFont="1" applyBorder="1" applyAlignment="1">
      <alignment horizontal="right" vertical="top" wrapText="1"/>
    </xf>
    <xf numFmtId="0" fontId="85" fillId="42" borderId="38" xfId="0" applyFont="1" applyFill="1" applyBorder="1" applyAlignment="1">
      <alignment horizontal="center"/>
    </xf>
    <xf numFmtId="0" fontId="86" fillId="42" borderId="24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33" xfId="0" applyBorder="1" applyAlignment="1">
      <alignment horizontal="left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0" fillId="0" borderId="102" xfId="0" applyBorder="1" applyAlignment="1">
      <alignment horizontal="center"/>
    </xf>
    <xf numFmtId="0" fontId="25" fillId="41" borderId="33" xfId="0" applyFont="1" applyFill="1" applyBorder="1" applyAlignment="1">
      <alignment horizontal="left"/>
    </xf>
    <xf numFmtId="0" fontId="40" fillId="0" borderId="33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/>
    </xf>
    <xf numFmtId="0" fontId="23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/>
    </xf>
    <xf numFmtId="0" fontId="39" fillId="0" borderId="93" xfId="57" applyFont="1" applyBorder="1" applyAlignment="1">
      <alignment horizontal="left"/>
      <protection/>
    </xf>
    <xf numFmtId="0" fontId="39" fillId="0" borderId="54" xfId="57" applyFont="1" applyBorder="1" applyAlignment="1">
      <alignment horizontal="left"/>
      <protection/>
    </xf>
    <xf numFmtId="0" fontId="39" fillId="0" borderId="42" xfId="57" applyFont="1" applyBorder="1" applyAlignment="1">
      <alignment horizontal="left"/>
      <protection/>
    </xf>
    <xf numFmtId="0" fontId="43" fillId="0" borderId="0" xfId="0" applyFont="1" applyAlignment="1">
      <alignment horizontal="right"/>
    </xf>
    <xf numFmtId="0" fontId="39" fillId="0" borderId="102" xfId="0" applyFont="1" applyBorder="1" applyAlignment="1">
      <alignment horizontal="center"/>
    </xf>
    <xf numFmtId="0" fontId="39" fillId="42" borderId="33" xfId="0" applyFont="1" applyFill="1" applyBorder="1" applyAlignment="1">
      <alignment horizontal="left"/>
    </xf>
    <xf numFmtId="0" fontId="24" fillId="0" borderId="0" xfId="59" applyFont="1" applyAlignment="1">
      <alignment horizontal="center"/>
      <protection/>
    </xf>
    <xf numFmtId="0" fontId="0" fillId="0" borderId="0" xfId="59" applyFont="1" applyAlignment="1">
      <alignment horizontal="left" indent="1"/>
      <protection/>
    </xf>
    <xf numFmtId="0" fontId="0" fillId="0" borderId="0" xfId="59" applyAlignment="1">
      <alignment horizontal="left" indent="1"/>
      <protection/>
    </xf>
    <xf numFmtId="0" fontId="36" fillId="0" borderId="0" xfId="0" applyFont="1" applyAlignment="1">
      <alignment horizontal="center"/>
    </xf>
    <xf numFmtId="0" fontId="15" fillId="0" borderId="102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">
    <dxf>
      <fill>
        <patternFill>
          <bgColor indexed="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ord_doc\ZSUZSA\EXCEL\K&#246;lts&#233;gvet&#233;s2006\kv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kola"/>
      <sheetName val="Óvoda"/>
      <sheetName val="Gond.kp."/>
      <sheetName val="Összesen"/>
      <sheetName val="kiadás"/>
      <sheetName val="átadott"/>
      <sheetName val="mutszámok"/>
      <sheetName val="önhiki"/>
      <sheetName val="fejlesztés"/>
    </sheetNames>
    <sheetDataSet>
      <sheetData sheetId="4">
        <row r="11">
          <cell r="B11">
            <v>16966.6</v>
          </cell>
          <cell r="C11">
            <v>5512.402</v>
          </cell>
          <cell r="D11">
            <v>16700</v>
          </cell>
        </row>
        <row r="15">
          <cell r="B15">
            <v>7442.8</v>
          </cell>
          <cell r="C15">
            <v>2215.9959999999996</v>
          </cell>
          <cell r="D15">
            <v>13000</v>
          </cell>
        </row>
        <row r="17">
          <cell r="B17">
            <v>3788.9</v>
          </cell>
          <cell r="C17">
            <v>1161.598</v>
          </cell>
          <cell r="D17">
            <v>2630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Layout" zoomScale="110" zoomScaleNormal="75" zoomScaleSheetLayoutView="80" zoomScalePageLayoutView="110" workbookViewId="0" topLeftCell="A1">
      <selection activeCell="M52" sqref="M1:IV16384"/>
    </sheetView>
  </sheetViews>
  <sheetFormatPr defaultColWidth="9.140625" defaultRowHeight="12.75"/>
  <cols>
    <col min="1" max="1" width="0.13671875" style="211" customWidth="1"/>
    <col min="2" max="2" width="6.140625" style="211" customWidth="1"/>
    <col min="3" max="3" width="0.13671875" style="211" hidden="1" customWidth="1"/>
    <col min="4" max="4" width="2.28125" style="211" hidden="1" customWidth="1"/>
    <col min="5" max="5" width="6.8515625" style="211" customWidth="1"/>
    <col min="6" max="6" width="3.8515625" style="211" customWidth="1"/>
    <col min="7" max="7" width="5.28125" style="211" customWidth="1"/>
    <col min="8" max="8" width="24.421875" style="211" customWidth="1"/>
    <col min="9" max="9" width="36.00390625" style="211" customWidth="1"/>
    <col min="10" max="10" width="20.140625" style="212" customWidth="1"/>
    <col min="11" max="11" width="11.7109375" style="211" customWidth="1"/>
    <col min="12" max="12" width="10.28125" style="211" bestFit="1" customWidth="1"/>
    <col min="13" max="16384" width="9.140625" style="211" customWidth="1"/>
  </cols>
  <sheetData>
    <row r="1" ht="12.75">
      <c r="J1" s="395"/>
    </row>
    <row r="6" ht="13.5" thickBot="1"/>
    <row r="7" spans="2:12" ht="15" customHeight="1">
      <c r="B7" s="213" t="s">
        <v>2</v>
      </c>
      <c r="C7" s="214"/>
      <c r="D7" s="214"/>
      <c r="E7" s="214"/>
      <c r="F7" s="214"/>
      <c r="G7" s="214"/>
      <c r="H7" s="214"/>
      <c r="I7" s="214"/>
      <c r="J7" s="382" t="s">
        <v>3</v>
      </c>
      <c r="K7" s="396" t="s">
        <v>175</v>
      </c>
      <c r="L7" s="649" t="s">
        <v>178</v>
      </c>
    </row>
    <row r="8" spans="2:12" ht="15" customHeight="1">
      <c r="B8" s="215" t="s">
        <v>4</v>
      </c>
      <c r="C8" s="216"/>
      <c r="D8" s="216"/>
      <c r="E8" s="216"/>
      <c r="F8" s="216" t="s">
        <v>5</v>
      </c>
      <c r="G8" s="216"/>
      <c r="H8" s="216"/>
      <c r="I8" s="216" t="s">
        <v>6</v>
      </c>
      <c r="J8" s="383"/>
      <c r="K8" s="396" t="s">
        <v>174</v>
      </c>
      <c r="L8" s="409"/>
    </row>
    <row r="9" spans="2:12" ht="21" customHeight="1" thickBot="1">
      <c r="B9" s="217"/>
      <c r="C9" s="218"/>
      <c r="D9" s="218"/>
      <c r="E9" s="218"/>
      <c r="F9" s="218" t="s">
        <v>7</v>
      </c>
      <c r="G9" s="218"/>
      <c r="H9" s="218"/>
      <c r="I9" s="218"/>
      <c r="J9" s="384" t="s">
        <v>134</v>
      </c>
      <c r="K9" s="396" t="s">
        <v>134</v>
      </c>
      <c r="L9" s="649" t="s">
        <v>134</v>
      </c>
    </row>
    <row r="10" spans="2:12" ht="15" customHeight="1" thickTop="1">
      <c r="B10" s="219" t="s">
        <v>102</v>
      </c>
      <c r="C10" s="220"/>
      <c r="D10" s="220"/>
      <c r="E10" s="220"/>
      <c r="F10" s="220"/>
      <c r="G10" s="220"/>
      <c r="H10" s="220"/>
      <c r="I10" s="220"/>
      <c r="J10" s="385">
        <f>J12+J21+J31+J40+J46</f>
        <v>197278515</v>
      </c>
      <c r="K10" s="397">
        <f>K12+K21+K31+K40+K46</f>
        <v>197278515</v>
      </c>
      <c r="L10" s="408">
        <f>L12+L21+L29+L31+L38+L40+L46</f>
        <v>246887638</v>
      </c>
    </row>
    <row r="11" spans="2:12" ht="15" customHeight="1">
      <c r="B11" s="221" t="s">
        <v>59</v>
      </c>
      <c r="C11" s="222"/>
      <c r="D11" s="222"/>
      <c r="E11" s="222"/>
      <c r="F11" s="222"/>
      <c r="G11" s="222"/>
      <c r="H11" s="222"/>
      <c r="I11" s="222"/>
      <c r="J11" s="386"/>
      <c r="K11" s="398"/>
      <c r="L11" s="408"/>
    </row>
    <row r="12" spans="2:12" ht="15" customHeight="1">
      <c r="B12" s="223"/>
      <c r="C12" s="224"/>
      <c r="D12" s="225"/>
      <c r="E12" s="226" t="s">
        <v>8</v>
      </c>
      <c r="F12" s="226"/>
      <c r="G12" s="226"/>
      <c r="H12" s="226"/>
      <c r="I12" s="226"/>
      <c r="J12" s="387">
        <f>J15+J17+J18+J19+J20</f>
        <v>13980000</v>
      </c>
      <c r="K12" s="399">
        <f>K15+K17+K18+K19+K20</f>
        <v>13980000</v>
      </c>
      <c r="L12" s="427">
        <f>L14+L15+L16+L17+L18+L19+L20</f>
        <v>19051592</v>
      </c>
    </row>
    <row r="13" spans="2:12" ht="15" customHeight="1">
      <c r="B13" s="223"/>
      <c r="C13" s="224"/>
      <c r="D13" s="225"/>
      <c r="E13" s="226"/>
      <c r="F13" s="226"/>
      <c r="G13" s="226"/>
      <c r="H13" s="226"/>
      <c r="I13" s="226"/>
      <c r="J13" s="387"/>
      <c r="K13" s="399"/>
      <c r="L13" s="423"/>
    </row>
    <row r="14" spans="2:12" ht="15" customHeight="1">
      <c r="B14" s="223"/>
      <c r="C14" s="224"/>
      <c r="D14" s="225"/>
      <c r="E14" s="424"/>
      <c r="F14" s="424"/>
      <c r="G14" s="674" t="s">
        <v>185</v>
      </c>
      <c r="H14" s="675"/>
      <c r="I14" s="424"/>
      <c r="J14" s="425">
        <v>0</v>
      </c>
      <c r="K14" s="426">
        <v>0</v>
      </c>
      <c r="L14" s="408">
        <v>218270</v>
      </c>
    </row>
    <row r="15" spans="2:12" ht="15" customHeight="1">
      <c r="B15" s="223"/>
      <c r="C15" s="224"/>
      <c r="D15" s="225"/>
      <c r="E15" s="224"/>
      <c r="F15" s="224"/>
      <c r="G15" s="227" t="s">
        <v>78</v>
      </c>
      <c r="H15" s="227"/>
      <c r="I15" s="227"/>
      <c r="J15" s="388">
        <v>1266000</v>
      </c>
      <c r="K15" s="400">
        <v>1266000</v>
      </c>
      <c r="L15" s="408">
        <v>1785571</v>
      </c>
    </row>
    <row r="16" spans="2:12" ht="15" customHeight="1">
      <c r="B16" s="223"/>
      <c r="C16" s="224"/>
      <c r="D16" s="225"/>
      <c r="E16" s="224"/>
      <c r="F16" s="224"/>
      <c r="G16" s="676" t="s">
        <v>186</v>
      </c>
      <c r="H16" s="677"/>
      <c r="I16" s="227"/>
      <c r="J16" s="388">
        <v>0</v>
      </c>
      <c r="K16" s="400">
        <v>0</v>
      </c>
      <c r="L16" s="408">
        <v>986037</v>
      </c>
    </row>
    <row r="17" spans="2:12" ht="15" customHeight="1">
      <c r="B17" s="223"/>
      <c r="C17" s="224"/>
      <c r="D17" s="225"/>
      <c r="E17" s="224"/>
      <c r="F17" s="224"/>
      <c r="G17" s="227" t="s">
        <v>79</v>
      </c>
      <c r="H17" s="227"/>
      <c r="I17" s="227"/>
      <c r="J17" s="388">
        <v>9450000</v>
      </c>
      <c r="K17" s="400">
        <v>9450000</v>
      </c>
      <c r="L17" s="408">
        <v>12067552</v>
      </c>
    </row>
    <row r="18" spans="2:12" ht="15" customHeight="1">
      <c r="B18" s="223"/>
      <c r="C18" s="224"/>
      <c r="D18" s="225"/>
      <c r="E18" s="225"/>
      <c r="F18" s="228"/>
      <c r="G18" s="229" t="s">
        <v>113</v>
      </c>
      <c r="H18" s="229"/>
      <c r="I18" s="230"/>
      <c r="J18" s="388">
        <v>2863000</v>
      </c>
      <c r="K18" s="400">
        <v>2863000</v>
      </c>
      <c r="L18" s="408">
        <v>3591093</v>
      </c>
    </row>
    <row r="19" spans="2:12" ht="15" customHeight="1">
      <c r="B19" s="223"/>
      <c r="C19" s="224"/>
      <c r="D19" s="225"/>
      <c r="E19" s="225"/>
      <c r="F19" s="231"/>
      <c r="G19" s="232" t="s">
        <v>80</v>
      </c>
      <c r="H19" s="232"/>
      <c r="I19" s="233"/>
      <c r="J19" s="388">
        <v>400000</v>
      </c>
      <c r="K19" s="400">
        <v>400000</v>
      </c>
      <c r="L19" s="408">
        <v>402945</v>
      </c>
    </row>
    <row r="20" spans="2:12" ht="15" customHeight="1">
      <c r="B20" s="223"/>
      <c r="C20" s="224"/>
      <c r="D20" s="225"/>
      <c r="E20" s="225"/>
      <c r="F20" s="231"/>
      <c r="G20" s="232" t="s">
        <v>123</v>
      </c>
      <c r="H20" s="232"/>
      <c r="I20" s="233"/>
      <c r="J20" s="388">
        <v>1000</v>
      </c>
      <c r="K20" s="400">
        <v>1000</v>
      </c>
      <c r="L20" s="408">
        <v>124</v>
      </c>
    </row>
    <row r="21" spans="2:12" ht="15" customHeight="1">
      <c r="B21" s="223"/>
      <c r="C21" s="234"/>
      <c r="D21" s="235"/>
      <c r="E21" s="236" t="s">
        <v>73</v>
      </c>
      <c r="F21" s="237"/>
      <c r="G21" s="237"/>
      <c r="H21" s="237"/>
      <c r="I21" s="238"/>
      <c r="J21" s="389">
        <f>J22+J24+J26</f>
        <v>23842096</v>
      </c>
      <c r="K21" s="401">
        <f>K22+K24+K26</f>
        <v>23842096</v>
      </c>
      <c r="L21" s="423">
        <f>L22+L24+L26+L28</f>
        <v>21284564</v>
      </c>
    </row>
    <row r="22" spans="2:12" ht="15" customHeight="1">
      <c r="B22" s="223"/>
      <c r="C22" s="235"/>
      <c r="D22" s="239"/>
      <c r="E22" s="234"/>
      <c r="F22" s="234"/>
      <c r="G22" s="240" t="s">
        <v>74</v>
      </c>
      <c r="H22" s="240"/>
      <c r="I22" s="240"/>
      <c r="J22" s="390">
        <f>J23</f>
        <v>2896000</v>
      </c>
      <c r="K22" s="402">
        <f>K23</f>
        <v>2896000</v>
      </c>
      <c r="L22" s="408">
        <f>L23</f>
        <v>2733053</v>
      </c>
    </row>
    <row r="23" spans="2:12" ht="15" customHeight="1">
      <c r="B23" s="223"/>
      <c r="C23" s="235"/>
      <c r="D23" s="239"/>
      <c r="E23" s="234"/>
      <c r="F23" s="234"/>
      <c r="G23" s="240" t="s">
        <v>75</v>
      </c>
      <c r="H23" s="240"/>
      <c r="I23" s="240"/>
      <c r="J23" s="390">
        <v>2896000</v>
      </c>
      <c r="K23" s="402">
        <v>2896000</v>
      </c>
      <c r="L23" s="408">
        <v>2733053</v>
      </c>
    </row>
    <row r="24" spans="2:12" ht="15" customHeight="1">
      <c r="B24" s="223"/>
      <c r="C24" s="235"/>
      <c r="D24" s="239"/>
      <c r="E24" s="235"/>
      <c r="F24" s="239"/>
      <c r="G24" s="232" t="s">
        <v>103</v>
      </c>
      <c r="H24" s="232"/>
      <c r="I24" s="233"/>
      <c r="J24" s="390">
        <f>J25</f>
        <v>15676096</v>
      </c>
      <c r="K24" s="402">
        <f>K25</f>
        <v>15676096</v>
      </c>
      <c r="L24" s="408">
        <f>L25</f>
        <v>13313624</v>
      </c>
    </row>
    <row r="25" spans="2:12" ht="15" customHeight="1">
      <c r="B25" s="223"/>
      <c r="C25" s="235"/>
      <c r="D25" s="239"/>
      <c r="E25" s="235"/>
      <c r="F25" s="239"/>
      <c r="G25" s="232" t="s">
        <v>76</v>
      </c>
      <c r="H25" s="232"/>
      <c r="I25" s="233"/>
      <c r="J25" s="390">
        <v>15676096</v>
      </c>
      <c r="K25" s="402">
        <v>15676096</v>
      </c>
      <c r="L25" s="408">
        <v>13313624</v>
      </c>
    </row>
    <row r="26" spans="2:12" ht="15" customHeight="1">
      <c r="B26" s="223"/>
      <c r="C26" s="235"/>
      <c r="D26" s="241"/>
      <c r="E26" s="242"/>
      <c r="F26" s="243"/>
      <c r="G26" s="229" t="s">
        <v>77</v>
      </c>
      <c r="H26" s="229"/>
      <c r="I26" s="230"/>
      <c r="J26" s="388">
        <f>J27</f>
        <v>5270000</v>
      </c>
      <c r="K26" s="400">
        <f>K27</f>
        <v>5270000</v>
      </c>
      <c r="L26" s="408">
        <f>L27</f>
        <v>5131003</v>
      </c>
    </row>
    <row r="27" spans="2:12" ht="15" customHeight="1">
      <c r="B27" s="223"/>
      <c r="C27" s="235"/>
      <c r="D27" s="241"/>
      <c r="E27" s="244"/>
      <c r="F27" s="245"/>
      <c r="G27" s="244" t="s">
        <v>111</v>
      </c>
      <c r="H27" s="246"/>
      <c r="I27" s="247"/>
      <c r="J27" s="391">
        <v>5270000</v>
      </c>
      <c r="K27" s="403">
        <v>5270000</v>
      </c>
      <c r="L27" s="408">
        <v>5131003</v>
      </c>
    </row>
    <row r="28" spans="2:12" ht="15" customHeight="1">
      <c r="B28" s="223"/>
      <c r="C28" s="235"/>
      <c r="D28" s="239"/>
      <c r="E28" s="244"/>
      <c r="F28" s="245"/>
      <c r="G28" s="688" t="s">
        <v>182</v>
      </c>
      <c r="H28" s="689"/>
      <c r="I28" s="690"/>
      <c r="J28" s="391">
        <v>0</v>
      </c>
      <c r="K28" s="403">
        <v>0</v>
      </c>
      <c r="L28" s="408">
        <v>106884</v>
      </c>
    </row>
    <row r="29" spans="2:12" ht="15" customHeight="1">
      <c r="B29" s="223"/>
      <c r="C29" s="224"/>
      <c r="D29" s="225"/>
      <c r="E29" s="248" t="s">
        <v>81</v>
      </c>
      <c r="F29" s="248"/>
      <c r="G29" s="248"/>
      <c r="H29" s="248"/>
      <c r="I29" s="248"/>
      <c r="J29" s="387">
        <v>0</v>
      </c>
      <c r="K29" s="399">
        <v>0</v>
      </c>
      <c r="L29" s="423">
        <f>L30</f>
        <v>2002</v>
      </c>
    </row>
    <row r="30" spans="2:12" ht="15" customHeight="1">
      <c r="B30" s="223"/>
      <c r="C30" s="224"/>
      <c r="D30" s="225"/>
      <c r="E30" s="678" t="s">
        <v>187</v>
      </c>
      <c r="F30" s="679"/>
      <c r="G30" s="679"/>
      <c r="H30" s="680"/>
      <c r="I30" s="240"/>
      <c r="J30" s="390">
        <v>0</v>
      </c>
      <c r="K30" s="402">
        <v>0</v>
      </c>
      <c r="L30" s="408">
        <v>2002</v>
      </c>
    </row>
    <row r="31" spans="2:12" ht="15" customHeight="1">
      <c r="B31" s="223"/>
      <c r="C31" s="224"/>
      <c r="D31" s="225"/>
      <c r="E31" s="226" t="s">
        <v>72</v>
      </c>
      <c r="F31" s="226"/>
      <c r="G31" s="226"/>
      <c r="H31" s="226"/>
      <c r="I31" s="226"/>
      <c r="J31" s="387">
        <f>J32+J33</f>
        <v>56222037</v>
      </c>
      <c r="K31" s="399">
        <f>K32+K33</f>
        <v>71851880</v>
      </c>
      <c r="L31" s="423">
        <f>L32+L33</f>
        <v>86097597</v>
      </c>
    </row>
    <row r="32" spans="2:12" ht="15" customHeight="1">
      <c r="B32" s="223"/>
      <c r="C32" s="224"/>
      <c r="D32" s="225"/>
      <c r="E32" s="249" t="s">
        <v>100</v>
      </c>
      <c r="F32" s="250"/>
      <c r="G32" s="250"/>
      <c r="H32" s="250"/>
      <c r="I32" s="251"/>
      <c r="J32" s="388">
        <v>31922762</v>
      </c>
      <c r="K32" s="400">
        <v>47552605</v>
      </c>
      <c r="L32" s="408">
        <v>47552605</v>
      </c>
    </row>
    <row r="33" spans="2:12" ht="23.25" customHeight="1">
      <c r="B33" s="223"/>
      <c r="C33" s="224"/>
      <c r="D33" s="225"/>
      <c r="E33" s="249" t="s">
        <v>101</v>
      </c>
      <c r="F33" s="250"/>
      <c r="G33" s="250"/>
      <c r="H33" s="250"/>
      <c r="I33" s="251"/>
      <c r="J33" s="388">
        <f>J34+J35</f>
        <v>24299275</v>
      </c>
      <c r="K33" s="400">
        <f>K34+K35</f>
        <v>24299275</v>
      </c>
      <c r="L33" s="408">
        <f>L34+L35+L36+L37</f>
        <v>38544992</v>
      </c>
    </row>
    <row r="34" spans="2:12" ht="17.25" customHeight="1">
      <c r="B34" s="223"/>
      <c r="C34" s="224"/>
      <c r="D34" s="225"/>
      <c r="E34" s="249" t="s">
        <v>104</v>
      </c>
      <c r="F34" s="250"/>
      <c r="G34" s="250"/>
      <c r="H34" s="250"/>
      <c r="I34" s="251"/>
      <c r="J34" s="388">
        <v>12762867</v>
      </c>
      <c r="K34" s="400">
        <v>12762867</v>
      </c>
      <c r="L34" s="408">
        <v>15144901</v>
      </c>
    </row>
    <row r="35" spans="2:12" ht="14.25" customHeight="1">
      <c r="B35" s="223"/>
      <c r="C35" s="224"/>
      <c r="D35" s="225"/>
      <c r="E35" s="249" t="s">
        <v>105</v>
      </c>
      <c r="F35" s="250"/>
      <c r="G35" s="250"/>
      <c r="H35" s="250"/>
      <c r="I35" s="251"/>
      <c r="J35" s="388">
        <v>11536408</v>
      </c>
      <c r="K35" s="400">
        <v>11536408</v>
      </c>
      <c r="L35" s="408">
        <v>10448351</v>
      </c>
    </row>
    <row r="36" spans="2:12" ht="14.25" customHeight="1">
      <c r="B36" s="223"/>
      <c r="C36" s="224"/>
      <c r="D36" s="225"/>
      <c r="E36" s="674" t="s">
        <v>183</v>
      </c>
      <c r="F36" s="687"/>
      <c r="G36" s="687"/>
      <c r="H36" s="687"/>
      <c r="I36" s="675"/>
      <c r="J36" s="388">
        <v>0</v>
      </c>
      <c r="K36" s="400">
        <v>0</v>
      </c>
      <c r="L36" s="408">
        <v>8231848</v>
      </c>
    </row>
    <row r="37" spans="2:12" ht="14.25" customHeight="1">
      <c r="B37" s="223"/>
      <c r="C37" s="224"/>
      <c r="D37" s="225"/>
      <c r="E37" s="674" t="s">
        <v>184</v>
      </c>
      <c r="F37" s="687"/>
      <c r="G37" s="687"/>
      <c r="H37" s="687"/>
      <c r="I37" s="675"/>
      <c r="J37" s="388">
        <v>0</v>
      </c>
      <c r="K37" s="400">
        <v>0</v>
      </c>
      <c r="L37" s="408">
        <v>4719892</v>
      </c>
    </row>
    <row r="38" spans="2:12" ht="17.25" customHeight="1">
      <c r="B38" s="223"/>
      <c r="C38" s="224"/>
      <c r="D38" s="225"/>
      <c r="E38" s="236" t="s">
        <v>91</v>
      </c>
      <c r="F38" s="252"/>
      <c r="G38" s="252"/>
      <c r="H38" s="252"/>
      <c r="I38" s="253"/>
      <c r="J38" s="387"/>
      <c r="K38" s="399"/>
      <c r="L38" s="423">
        <v>35330334</v>
      </c>
    </row>
    <row r="39" spans="2:12" ht="18.75" customHeight="1">
      <c r="B39" s="223"/>
      <c r="C39" s="224"/>
      <c r="D39" s="225"/>
      <c r="E39" s="236" t="s">
        <v>82</v>
      </c>
      <c r="F39" s="252"/>
      <c r="G39" s="252"/>
      <c r="H39" s="252"/>
      <c r="I39" s="253"/>
      <c r="J39" s="387"/>
      <c r="K39" s="399"/>
      <c r="L39" s="408"/>
    </row>
    <row r="40" spans="2:12" ht="18.75" customHeight="1">
      <c r="B40" s="223"/>
      <c r="C40" s="224"/>
      <c r="D40" s="225"/>
      <c r="E40" s="226" t="s">
        <v>124</v>
      </c>
      <c r="F40" s="226"/>
      <c r="G40" s="226"/>
      <c r="H40" s="226"/>
      <c r="I40" s="226"/>
      <c r="J40" s="387">
        <f>+J41+J42</f>
        <v>47441787</v>
      </c>
      <c r="K40" s="399">
        <f>+K41+K42</f>
        <v>31811944</v>
      </c>
      <c r="L40" s="423">
        <f>SUM(L41:L45)</f>
        <v>28174330</v>
      </c>
    </row>
    <row r="41" spans="2:12" ht="18.75" customHeight="1">
      <c r="B41" s="223"/>
      <c r="C41" s="224"/>
      <c r="D41" s="225"/>
      <c r="E41" s="684" t="s">
        <v>164</v>
      </c>
      <c r="F41" s="685"/>
      <c r="G41" s="685"/>
      <c r="H41" s="685"/>
      <c r="I41" s="686"/>
      <c r="J41" s="391">
        <v>15000000</v>
      </c>
      <c r="K41" s="403">
        <v>15000000</v>
      </c>
      <c r="L41" s="408">
        <v>15000000</v>
      </c>
    </row>
    <row r="42" spans="2:12" ht="15" customHeight="1">
      <c r="B42" s="223"/>
      <c r="C42" s="224"/>
      <c r="D42" s="225"/>
      <c r="E42" s="249" t="s">
        <v>125</v>
      </c>
      <c r="F42" s="250"/>
      <c r="G42" s="250"/>
      <c r="H42" s="250"/>
      <c r="I42" s="251"/>
      <c r="J42" s="392">
        <v>32441787</v>
      </c>
      <c r="K42" s="404">
        <f>+K43+K44+K45</f>
        <v>16811944</v>
      </c>
      <c r="L42" s="408">
        <v>0</v>
      </c>
    </row>
    <row r="43" spans="2:12" ht="21.75" customHeight="1">
      <c r="B43" s="223"/>
      <c r="C43" s="224"/>
      <c r="D43" s="225"/>
      <c r="E43" s="674" t="s">
        <v>165</v>
      </c>
      <c r="F43" s="687"/>
      <c r="G43" s="687"/>
      <c r="H43" s="687"/>
      <c r="I43" s="675"/>
      <c r="J43" s="392">
        <v>32406328</v>
      </c>
      <c r="K43" s="404">
        <v>16776485</v>
      </c>
      <c r="L43" s="408">
        <v>13138872</v>
      </c>
    </row>
    <row r="44" spans="2:12" ht="18.75" customHeight="1">
      <c r="B44" s="223"/>
      <c r="C44" s="224"/>
      <c r="D44" s="225"/>
      <c r="E44" s="249" t="s">
        <v>106</v>
      </c>
      <c r="F44" s="250"/>
      <c r="G44" s="250"/>
      <c r="H44" s="250"/>
      <c r="I44" s="251"/>
      <c r="J44" s="388">
        <v>0</v>
      </c>
      <c r="K44" s="400">
        <v>0</v>
      </c>
      <c r="L44" s="408">
        <v>0</v>
      </c>
    </row>
    <row r="45" spans="2:12" ht="18.75" customHeight="1">
      <c r="B45" s="223"/>
      <c r="C45" s="224"/>
      <c r="D45" s="225"/>
      <c r="E45" s="249" t="s">
        <v>105</v>
      </c>
      <c r="F45" s="250"/>
      <c r="G45" s="250"/>
      <c r="H45" s="250"/>
      <c r="I45" s="251"/>
      <c r="J45" s="388">
        <v>35459</v>
      </c>
      <c r="K45" s="400">
        <v>35459</v>
      </c>
      <c r="L45" s="408">
        <v>35458</v>
      </c>
    </row>
    <row r="46" spans="2:12" ht="15" customHeight="1">
      <c r="B46" s="223"/>
      <c r="C46" s="224"/>
      <c r="D46" s="225"/>
      <c r="E46" s="248" t="s">
        <v>83</v>
      </c>
      <c r="F46" s="248"/>
      <c r="G46" s="248"/>
      <c r="H46" s="248"/>
      <c r="I46" s="248"/>
      <c r="J46" s="387">
        <f>J47</f>
        <v>55792595</v>
      </c>
      <c r="K46" s="399">
        <f>K47</f>
        <v>55792595</v>
      </c>
      <c r="L46" s="423">
        <f>L47+L51</f>
        <v>56947219</v>
      </c>
    </row>
    <row r="47" spans="2:12" ht="15" customHeight="1">
      <c r="B47" s="223"/>
      <c r="C47" s="224"/>
      <c r="D47" s="225"/>
      <c r="E47" s="224"/>
      <c r="F47" s="224"/>
      <c r="G47" s="254" t="s">
        <v>84</v>
      </c>
      <c r="H47" s="229"/>
      <c r="I47" s="230"/>
      <c r="J47" s="388">
        <f>J48</f>
        <v>55792595</v>
      </c>
      <c r="K47" s="400">
        <f>K48</f>
        <v>55792595</v>
      </c>
      <c r="L47" s="408">
        <v>55792595</v>
      </c>
    </row>
    <row r="48" spans="2:12" ht="15" customHeight="1">
      <c r="B48" s="223"/>
      <c r="C48" s="224"/>
      <c r="D48" s="225"/>
      <c r="E48" s="224"/>
      <c r="F48" s="224"/>
      <c r="G48" s="254" t="s">
        <v>107</v>
      </c>
      <c r="H48" s="229"/>
      <c r="I48" s="230"/>
      <c r="J48" s="390">
        <v>55792595</v>
      </c>
      <c r="K48" s="402">
        <v>55792595</v>
      </c>
      <c r="L48" s="408">
        <v>55792595</v>
      </c>
    </row>
    <row r="49" spans="2:12" ht="15" customHeight="1">
      <c r="B49" s="255"/>
      <c r="C49" s="256"/>
      <c r="D49" s="257"/>
      <c r="E49" s="224"/>
      <c r="F49" s="224"/>
      <c r="G49" s="254" t="s">
        <v>95</v>
      </c>
      <c r="H49" s="229"/>
      <c r="I49" s="230"/>
      <c r="J49" s="390">
        <v>45792595</v>
      </c>
      <c r="K49" s="402">
        <v>45792595</v>
      </c>
      <c r="L49" s="408">
        <v>45792595</v>
      </c>
    </row>
    <row r="50" spans="1:12" ht="15" customHeight="1">
      <c r="A50" s="307"/>
      <c r="B50" s="255"/>
      <c r="C50" s="256"/>
      <c r="D50" s="257"/>
      <c r="E50" s="224"/>
      <c r="F50" s="224"/>
      <c r="G50" s="240" t="s">
        <v>96</v>
      </c>
      <c r="H50" s="240"/>
      <c r="I50" s="240"/>
      <c r="J50" s="393">
        <v>10000000</v>
      </c>
      <c r="K50" s="402">
        <v>10000000</v>
      </c>
      <c r="L50" s="408">
        <v>10000000</v>
      </c>
    </row>
    <row r="51" spans="1:12" ht="15" customHeight="1">
      <c r="A51" s="307"/>
      <c r="B51" s="255"/>
      <c r="C51" s="256"/>
      <c r="D51" s="257"/>
      <c r="E51" s="224"/>
      <c r="F51" s="224"/>
      <c r="G51" s="691" t="s">
        <v>189</v>
      </c>
      <c r="H51" s="692"/>
      <c r="I51" s="258"/>
      <c r="J51" s="393"/>
      <c r="K51" s="402"/>
      <c r="L51" s="408">
        <v>1154624</v>
      </c>
    </row>
    <row r="52" spans="1:12" ht="15" customHeight="1" thickBot="1">
      <c r="A52" s="307"/>
      <c r="B52" s="681" t="s">
        <v>137</v>
      </c>
      <c r="C52" s="682"/>
      <c r="D52" s="682"/>
      <c r="E52" s="682"/>
      <c r="F52" s="682"/>
      <c r="G52" s="682"/>
      <c r="H52" s="682"/>
      <c r="I52" s="683"/>
      <c r="J52" s="394">
        <f>J10</f>
        <v>197278515</v>
      </c>
      <c r="K52" s="405">
        <f>K10</f>
        <v>197278515</v>
      </c>
      <c r="L52" s="428">
        <f>L12+L21+L29+L31+L38+L40+L46</f>
        <v>246887638</v>
      </c>
    </row>
  </sheetData>
  <sheetProtection/>
  <mergeCells count="10">
    <mergeCell ref="G14:H14"/>
    <mergeCell ref="G16:H16"/>
    <mergeCell ref="E30:H30"/>
    <mergeCell ref="B52:I52"/>
    <mergeCell ref="E41:I41"/>
    <mergeCell ref="E43:I43"/>
    <mergeCell ref="G28:I28"/>
    <mergeCell ref="E36:I36"/>
    <mergeCell ref="E37:I37"/>
    <mergeCell ref="G51:H51"/>
  </mergeCells>
  <printOptions/>
  <pageMargins left="0.3181818181818182" right="0.275590551181102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&amp;C&amp;"Arial,Félkövér"&amp;12Önkormányzati bevételek&amp;"Arial,Normál"&amp;10 &amp;R7/2019.(V.31.) Kt.sz.rendelet 1. számú melléklete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0.00390625" style="0" customWidth="1"/>
    <col min="2" max="2" width="12.7109375" style="0" customWidth="1"/>
    <col min="3" max="3" width="7.421875" style="0" customWidth="1"/>
    <col min="4" max="4" width="12.8515625" style="0" customWidth="1"/>
    <col min="5" max="5" width="16.00390625" style="0" customWidth="1"/>
  </cols>
  <sheetData>
    <row r="1" ht="12.75">
      <c r="C1" s="443" t="s">
        <v>373</v>
      </c>
    </row>
    <row r="5" spans="1:6" ht="12.75">
      <c r="A5" s="874" t="s">
        <v>222</v>
      </c>
      <c r="B5" s="875"/>
      <c r="C5" s="875"/>
      <c r="D5" s="875"/>
      <c r="E5" s="876"/>
      <c r="F5" s="876"/>
    </row>
    <row r="6" spans="1:6" ht="12.75">
      <c r="A6" s="876"/>
      <c r="B6" s="876"/>
      <c r="C6" s="876"/>
      <c r="D6" s="876"/>
      <c r="E6" s="876"/>
      <c r="F6" s="876"/>
    </row>
    <row r="7" spans="1:6" ht="15.75" thickBot="1">
      <c r="A7" s="495"/>
      <c r="B7" s="495"/>
      <c r="C7" s="495"/>
      <c r="D7" s="495"/>
      <c r="E7" s="495"/>
      <c r="F7" s="495"/>
    </row>
    <row r="8" spans="1:5" ht="15.75" thickBot="1">
      <c r="A8" s="494"/>
      <c r="B8" s="496" t="s">
        <v>166</v>
      </c>
      <c r="C8" s="494"/>
      <c r="D8" s="494"/>
      <c r="E8" s="93" t="s">
        <v>134</v>
      </c>
    </row>
    <row r="9" spans="1:5" ht="13.5" thickBot="1">
      <c r="A9" s="497" t="s">
        <v>223</v>
      </c>
      <c r="B9" s="498" t="s">
        <v>1</v>
      </c>
      <c r="C9" s="498"/>
      <c r="D9" s="498" t="s">
        <v>17</v>
      </c>
      <c r="E9" s="499"/>
    </row>
    <row r="10" spans="1:5" ht="60" customHeight="1" thickBot="1">
      <c r="A10" s="500" t="s">
        <v>224</v>
      </c>
      <c r="B10" s="501" t="s">
        <v>225</v>
      </c>
      <c r="C10" s="501"/>
      <c r="D10" s="501" t="s">
        <v>225</v>
      </c>
      <c r="E10" s="494"/>
    </row>
    <row r="11" spans="1:5" ht="66.75" customHeight="1" thickBot="1">
      <c r="A11" s="500" t="s">
        <v>226</v>
      </c>
      <c r="B11" s="501" t="s">
        <v>227</v>
      </c>
      <c r="C11" s="494"/>
      <c r="D11" s="494" t="s">
        <v>227</v>
      </c>
      <c r="E11" s="494"/>
    </row>
    <row r="12" spans="1:5" ht="48.75" customHeight="1" thickBot="1">
      <c r="A12" s="502"/>
      <c r="B12" s="503">
        <v>0</v>
      </c>
      <c r="C12" s="494"/>
      <c r="D12" s="503">
        <v>0</v>
      </c>
      <c r="E12" s="494"/>
    </row>
    <row r="13" spans="1:5" ht="13.5" thickBot="1">
      <c r="A13" s="504" t="s">
        <v>218</v>
      </c>
      <c r="B13" s="505" t="s">
        <v>228</v>
      </c>
      <c r="C13" s="505"/>
      <c r="D13" s="505" t="s">
        <v>228</v>
      </c>
      <c r="E13" s="505"/>
    </row>
  </sheetData>
  <sheetProtection/>
  <mergeCells count="1">
    <mergeCell ref="A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140625" style="0" customWidth="1"/>
    <col min="2" max="2" width="48.7109375" style="0" customWidth="1"/>
    <col min="3" max="3" width="19.28125" style="0" customWidth="1"/>
  </cols>
  <sheetData>
    <row r="2" ht="15.75">
      <c r="B2" s="506"/>
    </row>
    <row r="3" spans="1:3" ht="12.75">
      <c r="A3" s="861" t="s">
        <v>374</v>
      </c>
      <c r="B3" s="861"/>
      <c r="C3" s="861"/>
    </row>
    <row r="4" spans="1:3" ht="12.75">
      <c r="A4" s="461"/>
      <c r="B4" s="461"/>
      <c r="C4" s="461"/>
    </row>
    <row r="5" spans="1:3" ht="12.75">
      <c r="A5" s="461"/>
      <c r="B5" s="461"/>
      <c r="C5" s="461"/>
    </row>
    <row r="6" spans="1:3" ht="12.75">
      <c r="A6" s="461"/>
      <c r="B6" s="461"/>
      <c r="C6" s="461"/>
    </row>
    <row r="7" ht="15.75">
      <c r="B7" s="444"/>
    </row>
    <row r="8" spans="1:3" ht="14.25">
      <c r="A8" s="753" t="s">
        <v>229</v>
      </c>
      <c r="B8" s="753"/>
      <c r="C8" s="753"/>
    </row>
    <row r="9" spans="1:3" ht="14.25">
      <c r="A9" s="753" t="s">
        <v>230</v>
      </c>
      <c r="B9" s="753"/>
      <c r="C9" s="753"/>
    </row>
    <row r="10" spans="1:3" ht="14.25">
      <c r="A10" s="15"/>
      <c r="B10" s="753">
        <v>2018</v>
      </c>
      <c r="C10" s="753"/>
    </row>
    <row r="11" spans="1:3" ht="15.75" thickBot="1">
      <c r="A11" s="15"/>
      <c r="B11" s="458"/>
      <c r="C11" s="15"/>
    </row>
    <row r="12" spans="1:3" ht="15" thickBot="1">
      <c r="A12" s="15"/>
      <c r="B12" s="507" t="s">
        <v>231</v>
      </c>
      <c r="C12" s="508" t="s">
        <v>232</v>
      </c>
    </row>
    <row r="13" spans="1:3" ht="15">
      <c r="A13" s="15"/>
      <c r="B13" s="509"/>
      <c r="C13" s="510"/>
    </row>
    <row r="14" spans="1:3" ht="45" customHeight="1">
      <c r="A14" s="15"/>
      <c r="B14" s="511" t="s">
        <v>233</v>
      </c>
      <c r="C14" s="512">
        <v>1</v>
      </c>
    </row>
    <row r="15" spans="1:3" ht="33" customHeight="1">
      <c r="A15" s="15"/>
      <c r="B15" s="513" t="s">
        <v>234</v>
      </c>
      <c r="C15" s="512">
        <v>1</v>
      </c>
    </row>
    <row r="16" spans="1:3" ht="34.5" customHeight="1">
      <c r="A16" s="15"/>
      <c r="B16" s="511" t="s">
        <v>235</v>
      </c>
      <c r="C16" s="512">
        <v>1</v>
      </c>
    </row>
    <row r="17" spans="1:3" ht="25.5" customHeight="1">
      <c r="A17" s="15"/>
      <c r="B17" s="511" t="s">
        <v>55</v>
      </c>
      <c r="C17" s="512">
        <v>1</v>
      </c>
    </row>
    <row r="18" spans="1:3" ht="33" customHeight="1">
      <c r="A18" s="15"/>
      <c r="B18" s="511" t="s">
        <v>236</v>
      </c>
      <c r="C18" s="512">
        <v>20</v>
      </c>
    </row>
    <row r="19" spans="1:3" ht="27.75" customHeight="1">
      <c r="A19" s="15"/>
      <c r="B19" s="511" t="s">
        <v>237</v>
      </c>
      <c r="C19" s="514">
        <v>1</v>
      </c>
    </row>
    <row r="20" spans="1:3" ht="35.25" customHeight="1">
      <c r="A20" s="15"/>
      <c r="B20" s="511" t="s">
        <v>194</v>
      </c>
      <c r="C20" s="514">
        <v>1</v>
      </c>
    </row>
    <row r="21" spans="1:3" ht="33.75" customHeight="1">
      <c r="A21" s="15"/>
      <c r="B21" s="511" t="s">
        <v>238</v>
      </c>
      <c r="C21" s="514">
        <v>1</v>
      </c>
    </row>
    <row r="22" spans="1:3" ht="39" customHeight="1">
      <c r="A22" s="15"/>
      <c r="B22" s="515"/>
      <c r="C22" s="516"/>
    </row>
    <row r="23" spans="1:3" ht="45.75" customHeight="1" thickBot="1">
      <c r="A23" s="15"/>
      <c r="B23" s="517"/>
      <c r="C23" s="518"/>
    </row>
    <row r="24" spans="1:3" ht="37.5" customHeight="1" thickBot="1">
      <c r="A24" s="15"/>
      <c r="B24" s="519" t="s">
        <v>209</v>
      </c>
      <c r="C24" s="508">
        <f>SUM(C14:C23)</f>
        <v>27</v>
      </c>
    </row>
  </sheetData>
  <sheetProtection/>
  <mergeCells count="4">
    <mergeCell ref="A3:C3"/>
    <mergeCell ref="A8:C8"/>
    <mergeCell ref="A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2"/>
  <sheetViews>
    <sheetView zoomScalePageLayoutView="0" workbookViewId="0" topLeftCell="A1">
      <selection activeCell="G5" sqref="G5"/>
    </sheetView>
  </sheetViews>
  <sheetFormatPr defaultColWidth="9.140625" defaultRowHeight="12.75"/>
  <sheetData>
    <row r="3" spans="4:8" ht="12.75">
      <c r="D3" s="861" t="s">
        <v>375</v>
      </c>
      <c r="E3" s="878"/>
      <c r="F3" s="878"/>
      <c r="G3" s="878"/>
      <c r="H3" s="878"/>
    </row>
    <row r="7" spans="2:9" ht="12.75">
      <c r="B7" s="879" t="s">
        <v>239</v>
      </c>
      <c r="C7" s="879"/>
      <c r="D7" s="879"/>
      <c r="E7" s="879"/>
      <c r="F7" s="879"/>
      <c r="G7" s="879"/>
      <c r="H7" s="879"/>
      <c r="I7" s="879"/>
    </row>
    <row r="9" spans="2:9" ht="12.75">
      <c r="B9" s="880">
        <v>2018</v>
      </c>
      <c r="C9" s="880"/>
      <c r="D9" s="880"/>
      <c r="E9" s="880"/>
      <c r="F9" s="880"/>
      <c r="G9" s="880"/>
      <c r="H9" s="880"/>
      <c r="I9" s="520" t="s">
        <v>134</v>
      </c>
    </row>
    <row r="10" spans="2:9" ht="12.75">
      <c r="B10" s="881" t="s">
        <v>240</v>
      </c>
      <c r="C10" s="881"/>
      <c r="D10" s="881"/>
      <c r="E10" s="881"/>
      <c r="F10" s="521"/>
      <c r="G10" s="522" t="s">
        <v>241</v>
      </c>
      <c r="H10" s="521"/>
      <c r="I10" s="522" t="s">
        <v>209</v>
      </c>
    </row>
    <row r="11" spans="2:9" ht="12.75">
      <c r="B11" s="73"/>
      <c r="C11" s="73"/>
      <c r="D11" s="73"/>
      <c r="E11" s="73"/>
      <c r="F11" s="73"/>
      <c r="G11" s="73"/>
      <c r="H11" s="73"/>
      <c r="I11" s="73"/>
    </row>
    <row r="12" spans="2:9" ht="12.75">
      <c r="B12" s="877"/>
      <c r="C12" s="877"/>
      <c r="D12" s="877"/>
      <c r="E12" s="877"/>
      <c r="F12" s="877"/>
      <c r="G12" s="73"/>
      <c r="H12" s="73"/>
      <c r="I12" s="73"/>
    </row>
    <row r="13" spans="2:9" ht="12.75">
      <c r="B13" s="877"/>
      <c r="C13" s="877"/>
      <c r="D13" s="877"/>
      <c r="E13" s="877"/>
      <c r="F13" s="73"/>
      <c r="G13" s="73"/>
      <c r="H13" s="73"/>
      <c r="I13" s="73"/>
    </row>
    <row r="14" spans="2:9" ht="12.75">
      <c r="B14" s="73"/>
      <c r="C14" s="73"/>
      <c r="D14" s="73"/>
      <c r="E14" s="73"/>
      <c r="F14" s="73"/>
      <c r="G14" s="73"/>
      <c r="H14" s="73"/>
      <c r="I14" s="73"/>
    </row>
    <row r="15" spans="2:9" ht="12.75">
      <c r="B15" s="877"/>
      <c r="C15" s="877"/>
      <c r="D15" s="877"/>
      <c r="E15" s="877"/>
      <c r="F15" s="877"/>
      <c r="G15" s="73"/>
      <c r="H15" s="73"/>
      <c r="I15" s="73"/>
    </row>
    <row r="16" spans="2:9" ht="12.75">
      <c r="B16" s="73"/>
      <c r="C16" s="73"/>
      <c r="D16" s="73"/>
      <c r="E16" s="73"/>
      <c r="F16" s="73"/>
      <c r="G16" s="73"/>
      <c r="H16" s="73"/>
      <c r="I16" s="73"/>
    </row>
    <row r="17" spans="2:9" ht="12.75">
      <c r="B17" s="73"/>
      <c r="C17" s="73"/>
      <c r="D17" s="73"/>
      <c r="E17" s="73"/>
      <c r="F17" s="73"/>
      <c r="G17" s="73"/>
      <c r="H17" s="73"/>
      <c r="I17" s="73"/>
    </row>
    <row r="18" spans="2:9" ht="12.75">
      <c r="B18" s="73"/>
      <c r="C18" s="73"/>
      <c r="D18" s="73"/>
      <c r="E18" s="73"/>
      <c r="F18" s="73"/>
      <c r="G18" s="73"/>
      <c r="H18" s="73"/>
      <c r="I18" s="73"/>
    </row>
    <row r="19" spans="2:9" ht="12.75">
      <c r="B19" s="73"/>
      <c r="C19" s="73"/>
      <c r="D19" s="73"/>
      <c r="E19" s="73"/>
      <c r="F19" s="73"/>
      <c r="G19" s="73"/>
      <c r="H19" s="73"/>
      <c r="I19" s="73"/>
    </row>
    <row r="20" spans="2:9" ht="12.75">
      <c r="B20" s="522" t="s">
        <v>242</v>
      </c>
      <c r="C20" s="522"/>
      <c r="D20" s="521"/>
      <c r="E20" s="521"/>
      <c r="F20" s="521"/>
      <c r="G20" s="522"/>
      <c r="H20" s="521"/>
      <c r="I20" s="522">
        <f>I12+I13+I15</f>
        <v>0</v>
      </c>
    </row>
    <row r="22" ht="12.75">
      <c r="C22" s="443" t="s">
        <v>358</v>
      </c>
    </row>
  </sheetData>
  <sheetProtection/>
  <mergeCells count="7">
    <mergeCell ref="B15:F15"/>
    <mergeCell ref="D3:H3"/>
    <mergeCell ref="B7:I7"/>
    <mergeCell ref="B9:H9"/>
    <mergeCell ref="B10:E10"/>
    <mergeCell ref="B12:F12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1.8515625" style="0" hidden="1" customWidth="1"/>
    <col min="4" max="4" width="50.8515625" style="0" customWidth="1"/>
    <col min="5" max="5" width="28.7109375" style="6" customWidth="1"/>
  </cols>
  <sheetData>
    <row r="2" spans="1:5" ht="12.75">
      <c r="A2" s="861" t="s">
        <v>376</v>
      </c>
      <c r="B2" s="878"/>
      <c r="C2" s="878"/>
      <c r="D2" s="878"/>
      <c r="E2" s="878"/>
    </row>
    <row r="3" ht="12.75">
      <c r="E3"/>
    </row>
    <row r="4" spans="4:5" s="656" customFormat="1" ht="15.75">
      <c r="D4" s="657" t="s">
        <v>359</v>
      </c>
      <c r="E4" s="657"/>
    </row>
    <row r="5" spans="1:5" ht="18.75">
      <c r="A5" s="523"/>
      <c r="B5" s="523"/>
      <c r="C5" s="523"/>
      <c r="D5" s="883">
        <v>2018</v>
      </c>
      <c r="E5" s="883"/>
    </row>
    <row r="6" spans="3:5" ht="15" customHeight="1">
      <c r="C6" s="463" t="s">
        <v>243</v>
      </c>
      <c r="D6" s="882" t="s">
        <v>244</v>
      </c>
      <c r="E6" s="525" t="s">
        <v>245</v>
      </c>
    </row>
    <row r="7" spans="3:5" ht="15" customHeight="1">
      <c r="C7" s="526"/>
      <c r="D7" s="882"/>
      <c r="E7" s="525" t="s">
        <v>3</v>
      </c>
    </row>
    <row r="8" spans="3:5" ht="18.75">
      <c r="C8" s="526"/>
      <c r="D8" s="524"/>
      <c r="E8" s="525" t="s">
        <v>134</v>
      </c>
    </row>
    <row r="9" spans="3:5" ht="29.25">
      <c r="C9" s="15"/>
      <c r="D9" s="527" t="s">
        <v>99</v>
      </c>
      <c r="E9" s="528">
        <f>E10+E11+E12+E13+E14+E15+E16+E17+E18</f>
        <v>527850</v>
      </c>
    </row>
    <row r="10" spans="3:5" ht="21" customHeight="1">
      <c r="C10" s="15"/>
      <c r="D10" s="529" t="s">
        <v>246</v>
      </c>
      <c r="E10" s="530">
        <v>200000</v>
      </c>
    </row>
    <row r="11" spans="3:5" ht="21.75" customHeight="1">
      <c r="C11" s="15"/>
      <c r="D11" s="529" t="s">
        <v>247</v>
      </c>
      <c r="E11" s="530">
        <v>0</v>
      </c>
    </row>
    <row r="12" spans="3:5" ht="20.25" customHeight="1">
      <c r="C12" s="15"/>
      <c r="D12" s="529" t="s">
        <v>248</v>
      </c>
      <c r="E12" s="530">
        <v>12000</v>
      </c>
    </row>
    <row r="13" spans="3:5" ht="21.75" customHeight="1">
      <c r="C13" s="15"/>
      <c r="D13" s="529" t="s">
        <v>249</v>
      </c>
      <c r="E13" s="530">
        <v>21000</v>
      </c>
    </row>
    <row r="14" spans="3:5" ht="24" customHeight="1">
      <c r="C14" s="15"/>
      <c r="D14" s="529" t="s">
        <v>250</v>
      </c>
      <c r="E14" s="530">
        <v>56225</v>
      </c>
    </row>
    <row r="15" spans="3:5" ht="19.5" customHeight="1">
      <c r="C15" s="15"/>
      <c r="D15" s="529" t="s">
        <v>251</v>
      </c>
      <c r="E15" s="530">
        <v>21625</v>
      </c>
    </row>
    <row r="16" spans="3:5" ht="23.25" customHeight="1">
      <c r="C16" s="15"/>
      <c r="D16" s="529" t="s">
        <v>253</v>
      </c>
      <c r="E16" s="530">
        <v>10000</v>
      </c>
    </row>
    <row r="17" spans="3:5" ht="20.25" customHeight="1">
      <c r="C17" s="15"/>
      <c r="D17" s="529" t="s">
        <v>254</v>
      </c>
      <c r="E17" s="530">
        <v>206000</v>
      </c>
    </row>
    <row r="18" spans="3:5" ht="26.25" customHeight="1">
      <c r="C18" s="15"/>
      <c r="D18" s="529" t="s">
        <v>351</v>
      </c>
      <c r="E18" s="530">
        <v>1000</v>
      </c>
    </row>
    <row r="19" spans="3:5" ht="30">
      <c r="C19" s="15"/>
      <c r="D19" s="531" t="s">
        <v>98</v>
      </c>
      <c r="E19" s="532">
        <f>SUM(E20:E24)</f>
        <v>20971752</v>
      </c>
    </row>
    <row r="20" spans="3:5" ht="30" customHeight="1">
      <c r="C20" s="15"/>
      <c r="D20" s="529" t="s">
        <v>255</v>
      </c>
      <c r="E20" s="533">
        <v>20316472</v>
      </c>
    </row>
    <row r="21" spans="3:5" ht="23.25" customHeight="1">
      <c r="C21" s="15"/>
      <c r="D21" s="529" t="s">
        <v>256</v>
      </c>
      <c r="E21" s="533"/>
    </row>
    <row r="22" spans="3:5" ht="24" customHeight="1">
      <c r="C22" s="15"/>
      <c r="D22" s="529" t="s">
        <v>257</v>
      </c>
      <c r="E22" s="533">
        <v>5000</v>
      </c>
    </row>
    <row r="23" spans="3:5" ht="22.5" customHeight="1">
      <c r="C23" s="15"/>
      <c r="D23" s="529" t="s">
        <v>258</v>
      </c>
      <c r="E23" s="533">
        <v>114000</v>
      </c>
    </row>
    <row r="24" spans="3:5" ht="21" customHeight="1">
      <c r="C24" s="15"/>
      <c r="D24" s="529" t="s">
        <v>252</v>
      </c>
      <c r="E24" s="533">
        <v>536280</v>
      </c>
    </row>
    <row r="25" spans="3:5" ht="36.75" customHeight="1">
      <c r="C25" s="15"/>
      <c r="D25" s="527" t="s">
        <v>88</v>
      </c>
      <c r="E25" s="534">
        <f>E26</f>
        <v>0</v>
      </c>
    </row>
    <row r="26" spans="3:5" ht="33.75" customHeight="1">
      <c r="C26" s="15"/>
      <c r="D26" s="535"/>
      <c r="E26" s="536"/>
    </row>
    <row r="27" spans="3:5" ht="15">
      <c r="C27" s="15"/>
      <c r="D27" s="527" t="s">
        <v>242</v>
      </c>
      <c r="E27" s="528">
        <f>E9+E19+E25</f>
        <v>21499602</v>
      </c>
    </row>
    <row r="28" ht="12.75">
      <c r="D28" s="537"/>
    </row>
    <row r="29" ht="12.75">
      <c r="D29" s="537"/>
    </row>
    <row r="30" ht="12.75">
      <c r="D30" s="537"/>
    </row>
    <row r="31" ht="12.75">
      <c r="D31" s="537"/>
    </row>
  </sheetData>
  <sheetProtection/>
  <mergeCells count="3">
    <mergeCell ref="A2:E2"/>
    <mergeCell ref="D6:D7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6.7109375" style="0" customWidth="1"/>
    <col min="2" max="2" width="41.140625" style="0" customWidth="1"/>
    <col min="3" max="3" width="31.7109375" style="6" customWidth="1"/>
  </cols>
  <sheetData>
    <row r="2" spans="1:3" ht="12.75">
      <c r="A2" s="884" t="s">
        <v>377</v>
      </c>
      <c r="B2" s="884"/>
      <c r="C2" s="884"/>
    </row>
    <row r="3" spans="1:3" ht="12.75">
      <c r="A3" s="538"/>
      <c r="B3" s="538"/>
      <c r="C3" s="539"/>
    </row>
    <row r="4" spans="2:3" ht="18">
      <c r="B4" s="885" t="s">
        <v>361</v>
      </c>
      <c r="C4" s="885"/>
    </row>
    <row r="5" spans="2:3" ht="18">
      <c r="B5" s="885" t="s">
        <v>166</v>
      </c>
      <c r="C5" s="885"/>
    </row>
    <row r="6" spans="2:3" ht="15.75" thickBot="1">
      <c r="B6" s="68"/>
      <c r="C6" s="540"/>
    </row>
    <row r="7" spans="2:3" ht="15">
      <c r="B7" s="658" t="s">
        <v>360</v>
      </c>
      <c r="C7" s="659" t="s">
        <v>134</v>
      </c>
    </row>
    <row r="8" spans="2:3" ht="14.25">
      <c r="B8" s="660" t="s">
        <v>259</v>
      </c>
      <c r="C8" s="661" t="s">
        <v>260</v>
      </c>
    </row>
    <row r="9" spans="2:3" ht="15" thickBot="1">
      <c r="B9" s="541"/>
      <c r="C9" s="28" t="s">
        <v>3</v>
      </c>
    </row>
    <row r="10" spans="2:3" ht="15" thickBot="1">
      <c r="B10" s="542" t="s">
        <v>261</v>
      </c>
      <c r="C10" s="543">
        <f>C17+C19</f>
        <v>3085035</v>
      </c>
    </row>
    <row r="11" spans="2:3" ht="15.75" thickBot="1">
      <c r="B11" s="544" t="s">
        <v>262</v>
      </c>
      <c r="C11" s="545">
        <v>726751</v>
      </c>
    </row>
    <row r="12" spans="2:3" ht="15.75" thickBot="1">
      <c r="B12" s="546" t="s">
        <v>355</v>
      </c>
      <c r="C12" s="547">
        <v>896820</v>
      </c>
    </row>
    <row r="13" spans="2:3" ht="15.75" thickBot="1">
      <c r="B13" s="548" t="s">
        <v>353</v>
      </c>
      <c r="C13" s="547">
        <v>973693</v>
      </c>
    </row>
    <row r="14" spans="2:3" ht="15.75" thickBot="1">
      <c r="B14" s="546" t="s">
        <v>264</v>
      </c>
      <c r="C14" s="549">
        <v>113</v>
      </c>
    </row>
    <row r="15" spans="2:3" ht="15.75" thickBot="1">
      <c r="B15" s="546" t="s">
        <v>265</v>
      </c>
      <c r="C15" s="550">
        <v>402945</v>
      </c>
    </row>
    <row r="16" spans="2:3" ht="15.75" thickBot="1">
      <c r="B16" s="546" t="s">
        <v>354</v>
      </c>
      <c r="C16" s="550">
        <v>2700</v>
      </c>
    </row>
    <row r="17" spans="2:3" ht="15.75" thickBot="1">
      <c r="B17" s="551" t="s">
        <v>266</v>
      </c>
      <c r="C17" s="552">
        <f>C11+C12+C13+C14+C15+C16</f>
        <v>3003022</v>
      </c>
    </row>
    <row r="18" spans="2:3" ht="15.75" thickBot="1">
      <c r="B18" s="546" t="s">
        <v>267</v>
      </c>
      <c r="C18" s="547">
        <v>82013</v>
      </c>
    </row>
    <row r="19" spans="2:3" ht="15.75" thickBot="1">
      <c r="B19" s="551" t="s">
        <v>268</v>
      </c>
      <c r="C19" s="553">
        <f>C18</f>
        <v>82013</v>
      </c>
    </row>
    <row r="20" spans="2:3" ht="13.5" thickBot="1">
      <c r="B20" s="554"/>
      <c r="C20" s="555"/>
    </row>
    <row r="21" spans="2:3" ht="15" thickBot="1">
      <c r="B21" s="542" t="s">
        <v>55</v>
      </c>
      <c r="C21" s="556">
        <f>C23+C25</f>
        <v>3416430</v>
      </c>
    </row>
    <row r="22" spans="1:3" ht="15.75" thickBot="1">
      <c r="A22" s="443"/>
      <c r="B22" s="548" t="s">
        <v>269</v>
      </c>
      <c r="C22" s="547">
        <v>2542370</v>
      </c>
    </row>
    <row r="23" spans="2:3" ht="15.75" thickBot="1">
      <c r="B23" s="557" t="s">
        <v>266</v>
      </c>
      <c r="C23" s="553">
        <f>C22</f>
        <v>2542370</v>
      </c>
    </row>
    <row r="24" spans="1:3" ht="15.75" thickBot="1">
      <c r="A24" s="6"/>
      <c r="B24" s="546" t="s">
        <v>267</v>
      </c>
      <c r="C24" s="547">
        <v>874060</v>
      </c>
    </row>
    <row r="25" spans="2:3" ht="15.75" thickBot="1">
      <c r="B25" s="551" t="s">
        <v>268</v>
      </c>
      <c r="C25" s="553">
        <f>C24</f>
        <v>874060</v>
      </c>
    </row>
    <row r="26" spans="2:3" ht="15" thickBot="1">
      <c r="B26" s="558" t="s">
        <v>270</v>
      </c>
      <c r="C26" s="559">
        <f>C28+C30</f>
        <v>12092143</v>
      </c>
    </row>
    <row r="27" spans="2:3" ht="15.75" thickBot="1">
      <c r="B27" s="78" t="s">
        <v>269</v>
      </c>
      <c r="C27" s="560">
        <v>9522482</v>
      </c>
    </row>
    <row r="28" spans="2:3" ht="15.75" thickBot="1">
      <c r="B28" s="551" t="s">
        <v>266</v>
      </c>
      <c r="C28" s="553">
        <f>C27</f>
        <v>9522482</v>
      </c>
    </row>
    <row r="29" spans="2:3" ht="15.75" thickBot="1">
      <c r="B29" s="546" t="s">
        <v>267</v>
      </c>
      <c r="C29" s="547">
        <v>2569661</v>
      </c>
    </row>
    <row r="30" spans="2:3" ht="15.75" thickBot="1">
      <c r="B30" s="551" t="s">
        <v>268</v>
      </c>
      <c r="C30" s="553">
        <f>C29</f>
        <v>2569661</v>
      </c>
    </row>
    <row r="31" spans="2:3" ht="15" thickBot="1">
      <c r="B31" s="558" t="s">
        <v>194</v>
      </c>
      <c r="C31" s="559">
        <f>C35+C37</f>
        <v>197048</v>
      </c>
    </row>
    <row r="32" spans="2:3" ht="15.75" thickBot="1">
      <c r="B32" s="548" t="s">
        <v>263</v>
      </c>
      <c r="C32" s="547">
        <v>162000</v>
      </c>
    </row>
    <row r="33" spans="2:3" ht="15.75" thickBot="1">
      <c r="B33" s="548" t="s">
        <v>186</v>
      </c>
      <c r="C33" s="547">
        <v>12344</v>
      </c>
    </row>
    <row r="34" spans="2:3" ht="15.75" thickBot="1">
      <c r="B34" s="548" t="s">
        <v>271</v>
      </c>
      <c r="C34" s="547">
        <v>0</v>
      </c>
    </row>
    <row r="35" spans="2:3" ht="15.75" thickBot="1">
      <c r="B35" s="551" t="s">
        <v>266</v>
      </c>
      <c r="C35" s="553">
        <f>C32+C33+C34</f>
        <v>174344</v>
      </c>
    </row>
    <row r="36" spans="1:3" ht="15.75" thickBot="1">
      <c r="A36" s="6"/>
      <c r="B36" s="546" t="s">
        <v>267</v>
      </c>
      <c r="C36" s="547">
        <v>22704</v>
      </c>
    </row>
    <row r="37" spans="1:3" ht="15.75" thickBot="1">
      <c r="A37" s="6"/>
      <c r="B37" s="640" t="s">
        <v>268</v>
      </c>
      <c r="C37" s="553">
        <f>C36</f>
        <v>22704</v>
      </c>
    </row>
    <row r="38" spans="1:3" ht="14.25">
      <c r="A38" s="6"/>
      <c r="B38" s="641" t="s">
        <v>236</v>
      </c>
      <c r="C38" s="646">
        <f>C39+C40+C41</f>
        <v>260930</v>
      </c>
    </row>
    <row r="39" spans="1:3" ht="15">
      <c r="A39" s="6"/>
      <c r="B39" s="645" t="s">
        <v>185</v>
      </c>
      <c r="C39" s="643">
        <v>218270</v>
      </c>
    </row>
    <row r="40" spans="1:3" ht="15.75" thickBot="1">
      <c r="A40" s="6"/>
      <c r="B40" s="642" t="s">
        <v>352</v>
      </c>
      <c r="C40" s="644">
        <v>42655</v>
      </c>
    </row>
    <row r="41" spans="1:3" ht="15.75" thickBot="1">
      <c r="A41" s="6"/>
      <c r="B41" s="639" t="s">
        <v>264</v>
      </c>
      <c r="C41" s="637">
        <v>5</v>
      </c>
    </row>
    <row r="42" spans="1:3" ht="30.75" thickBot="1">
      <c r="A42" s="6"/>
      <c r="B42" s="647" t="s">
        <v>356</v>
      </c>
      <c r="C42" s="553">
        <f>C43</f>
        <v>4</v>
      </c>
    </row>
    <row r="43" spans="1:3" ht="15.75" thickBot="1">
      <c r="A43" s="6"/>
      <c r="B43" s="639" t="s">
        <v>264</v>
      </c>
      <c r="C43" s="637">
        <v>4</v>
      </c>
    </row>
    <row r="44" spans="1:3" ht="15.75" thickBot="1">
      <c r="A44" s="6"/>
      <c r="B44" s="647" t="s">
        <v>357</v>
      </c>
      <c r="C44" s="553">
        <f>C45</f>
        <v>2</v>
      </c>
    </row>
    <row r="45" spans="1:3" ht="15.75" thickBot="1">
      <c r="A45" s="6"/>
      <c r="B45" s="639" t="s">
        <v>264</v>
      </c>
      <c r="C45" s="637">
        <v>2</v>
      </c>
    </row>
    <row r="46" spans="2:3" ht="21.75" customHeight="1" thickBot="1">
      <c r="B46" s="638" t="s">
        <v>272</v>
      </c>
      <c r="C46" s="561">
        <f>C10+C21+C26+C31+C38+C42+C44</f>
        <v>19051592</v>
      </c>
    </row>
  </sheetData>
  <sheetProtection/>
  <mergeCells count="3">
    <mergeCell ref="A2:C2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2" width="10.140625" style="656" customWidth="1"/>
    <col min="3" max="3" width="9.140625" style="656" customWidth="1"/>
    <col min="4" max="4" width="13.421875" style="656" customWidth="1"/>
    <col min="5" max="6" width="9.140625" style="656" customWidth="1"/>
    <col min="7" max="7" width="9.140625" style="656" hidden="1" customWidth="1"/>
    <col min="8" max="9" width="9.140625" style="656" customWidth="1"/>
  </cols>
  <sheetData>
    <row r="1" spans="1:9" ht="15.75">
      <c r="A1" s="562" t="s">
        <v>180</v>
      </c>
      <c r="B1" s="889" t="s">
        <v>378</v>
      </c>
      <c r="C1" s="889"/>
      <c r="D1" s="889"/>
      <c r="E1" s="889"/>
      <c r="F1" s="889"/>
      <c r="G1" s="889"/>
      <c r="H1" s="889"/>
      <c r="I1" s="889"/>
    </row>
    <row r="3" spans="2:9" ht="12.75">
      <c r="B3" s="875" t="s">
        <v>362</v>
      </c>
      <c r="C3" s="875"/>
      <c r="D3" s="875"/>
      <c r="E3" s="875"/>
      <c r="F3" s="875"/>
      <c r="G3" s="875"/>
      <c r="H3" s="875"/>
      <c r="I3" s="875"/>
    </row>
    <row r="4" spans="2:9" ht="28.5" customHeight="1">
      <c r="B4" s="875"/>
      <c r="C4" s="875"/>
      <c r="D4" s="875"/>
      <c r="E4" s="875"/>
      <c r="F4" s="875"/>
      <c r="G4" s="875"/>
      <c r="H4" s="875"/>
      <c r="I4" s="875"/>
    </row>
    <row r="5" spans="2:9" ht="15">
      <c r="B5" s="495"/>
      <c r="C5" s="495"/>
      <c r="D5" s="495"/>
      <c r="E5" s="495"/>
      <c r="F5" s="495"/>
      <c r="G5" s="495"/>
      <c r="H5" s="495"/>
      <c r="I5" s="495"/>
    </row>
    <row r="6" spans="2:9" ht="15">
      <c r="B6" s="495"/>
      <c r="C6" s="495"/>
      <c r="D6" s="495"/>
      <c r="E6" s="495"/>
      <c r="F6" s="495"/>
      <c r="G6" s="495"/>
      <c r="H6" s="495"/>
      <c r="I6" s="495"/>
    </row>
    <row r="7" spans="2:9" ht="15">
      <c r="B7" s="495"/>
      <c r="C7" s="495"/>
      <c r="D7" s="495"/>
      <c r="E7" s="495"/>
      <c r="F7" s="495"/>
      <c r="G7" s="495"/>
      <c r="H7" s="495"/>
      <c r="I7" s="495"/>
    </row>
    <row r="8" spans="2:9" ht="15">
      <c r="B8" s="890">
        <v>2018</v>
      </c>
      <c r="C8" s="890"/>
      <c r="D8" s="890"/>
      <c r="E8" s="890"/>
      <c r="F8" s="890"/>
      <c r="G8" s="890"/>
      <c r="H8" s="890"/>
      <c r="I8" s="890"/>
    </row>
    <row r="9" spans="2:9" ht="15">
      <c r="B9" s="891" t="s">
        <v>273</v>
      </c>
      <c r="C9" s="891"/>
      <c r="D9" s="891"/>
      <c r="E9" s="891"/>
      <c r="F9" s="891"/>
      <c r="G9" s="891"/>
      <c r="H9" s="891"/>
      <c r="I9" s="891"/>
    </row>
    <row r="10" spans="2:9" ht="15">
      <c r="B10" s="662"/>
      <c r="C10" s="663"/>
      <c r="D10" s="663"/>
      <c r="E10" s="663"/>
      <c r="F10" s="663"/>
      <c r="G10" s="663"/>
      <c r="H10" s="663"/>
      <c r="I10" s="664"/>
    </row>
    <row r="11" spans="2:9" ht="15">
      <c r="B11" s="665" t="s">
        <v>274</v>
      </c>
      <c r="C11" s="666"/>
      <c r="D11" s="666"/>
      <c r="E11" s="666"/>
      <c r="F11" s="666"/>
      <c r="G11" s="666"/>
      <c r="H11" s="666"/>
      <c r="I11" s="667">
        <v>287500</v>
      </c>
    </row>
    <row r="12" spans="2:9" ht="15">
      <c r="B12" s="665"/>
      <c r="C12" s="666"/>
      <c r="D12" s="666"/>
      <c r="E12" s="666"/>
      <c r="F12" s="666"/>
      <c r="G12" s="666"/>
      <c r="H12" s="666"/>
      <c r="I12" s="667"/>
    </row>
    <row r="13" spans="2:9" ht="15">
      <c r="B13" s="668"/>
      <c r="C13" s="669"/>
      <c r="D13" s="669"/>
      <c r="E13" s="670"/>
      <c r="F13" s="666"/>
      <c r="G13" s="666"/>
      <c r="H13" s="666"/>
      <c r="I13" s="667"/>
    </row>
    <row r="14" spans="2:9" ht="15">
      <c r="B14" s="886" t="s">
        <v>275</v>
      </c>
      <c r="C14" s="887"/>
      <c r="D14" s="887"/>
      <c r="E14" s="888"/>
      <c r="F14" s="666"/>
      <c r="G14" s="666"/>
      <c r="H14" s="666"/>
      <c r="I14" s="667">
        <v>0</v>
      </c>
    </row>
    <row r="15" spans="2:9" ht="15">
      <c r="B15" s="665"/>
      <c r="C15" s="666"/>
      <c r="D15" s="666"/>
      <c r="E15" s="666"/>
      <c r="F15" s="666"/>
      <c r="G15" s="666"/>
      <c r="H15" s="666"/>
      <c r="I15" s="667"/>
    </row>
    <row r="16" spans="2:9" ht="15">
      <c r="B16" s="886" t="s">
        <v>276</v>
      </c>
      <c r="C16" s="887"/>
      <c r="D16" s="888"/>
      <c r="E16" s="666"/>
      <c r="F16" s="666"/>
      <c r="G16" s="666"/>
      <c r="H16" s="666"/>
      <c r="I16" s="667">
        <v>565000</v>
      </c>
    </row>
    <row r="17" spans="2:9" ht="15">
      <c r="B17" s="665"/>
      <c r="C17" s="666"/>
      <c r="D17" s="666"/>
      <c r="E17" s="666"/>
      <c r="F17" s="666"/>
      <c r="G17" s="666"/>
      <c r="H17" s="666"/>
      <c r="I17" s="667"/>
    </row>
    <row r="18" spans="2:9" ht="15">
      <c r="B18" s="886"/>
      <c r="C18" s="887"/>
      <c r="D18" s="888"/>
      <c r="E18" s="666"/>
      <c r="F18" s="666"/>
      <c r="G18" s="666"/>
      <c r="H18" s="666"/>
      <c r="I18" s="667"/>
    </row>
    <row r="19" spans="2:9" ht="15">
      <c r="B19" s="662"/>
      <c r="C19" s="663"/>
      <c r="D19" s="663"/>
      <c r="E19" s="663"/>
      <c r="F19" s="663"/>
      <c r="G19" s="663"/>
      <c r="H19" s="663"/>
      <c r="I19" s="664"/>
    </row>
    <row r="20" spans="2:9" ht="15">
      <c r="B20" s="662"/>
      <c r="C20" s="663"/>
      <c r="D20" s="663"/>
      <c r="E20" s="663"/>
      <c r="F20" s="663"/>
      <c r="G20" s="663"/>
      <c r="H20" s="663"/>
      <c r="I20" s="664"/>
    </row>
    <row r="21" spans="2:9" ht="15">
      <c r="B21" s="662"/>
      <c r="C21" s="663"/>
      <c r="D21" s="663"/>
      <c r="E21" s="663"/>
      <c r="F21" s="663"/>
      <c r="G21" s="663"/>
      <c r="H21" s="663"/>
      <c r="I21" s="664"/>
    </row>
    <row r="22" spans="2:9" ht="15">
      <c r="B22" s="662"/>
      <c r="C22" s="663"/>
      <c r="D22" s="663"/>
      <c r="E22" s="663"/>
      <c r="F22" s="663"/>
      <c r="G22" s="663"/>
      <c r="H22" s="663"/>
      <c r="I22" s="664"/>
    </row>
    <row r="23" spans="2:9" ht="15">
      <c r="B23" s="662"/>
      <c r="C23" s="663"/>
      <c r="D23" s="663"/>
      <c r="E23" s="663"/>
      <c r="F23" s="663"/>
      <c r="G23" s="663"/>
      <c r="H23" s="663"/>
      <c r="I23" s="664"/>
    </row>
    <row r="24" spans="2:9" ht="15">
      <c r="B24" s="662"/>
      <c r="C24" s="663"/>
      <c r="D24" s="663"/>
      <c r="E24" s="663"/>
      <c r="F24" s="663"/>
      <c r="G24" s="663"/>
      <c r="H24" s="663"/>
      <c r="I24" s="664"/>
    </row>
    <row r="25" spans="2:9" ht="15">
      <c r="B25" s="662"/>
      <c r="C25" s="663"/>
      <c r="D25" s="663"/>
      <c r="E25" s="663"/>
      <c r="F25" s="663"/>
      <c r="G25" s="663"/>
      <c r="H25" s="663"/>
      <c r="I25" s="664"/>
    </row>
    <row r="26" spans="2:9" ht="15">
      <c r="B26" s="662"/>
      <c r="C26" s="663"/>
      <c r="D26" s="663"/>
      <c r="E26" s="663"/>
      <c r="F26" s="663"/>
      <c r="G26" s="663"/>
      <c r="H26" s="663"/>
      <c r="I26" s="664"/>
    </row>
    <row r="27" spans="2:9" ht="15">
      <c r="B27" s="662"/>
      <c r="C27" s="663"/>
      <c r="D27" s="663"/>
      <c r="E27" s="663"/>
      <c r="F27" s="663"/>
      <c r="G27" s="663"/>
      <c r="H27" s="663"/>
      <c r="I27" s="664"/>
    </row>
    <row r="28" spans="2:9" ht="15">
      <c r="B28" s="662"/>
      <c r="C28" s="663"/>
      <c r="D28" s="663"/>
      <c r="E28" s="663"/>
      <c r="F28" s="663"/>
      <c r="G28" s="663"/>
      <c r="H28" s="663"/>
      <c r="I28" s="664"/>
    </row>
    <row r="29" spans="2:9" ht="15">
      <c r="B29" s="671" t="s">
        <v>218</v>
      </c>
      <c r="C29" s="672"/>
      <c r="D29" s="672"/>
      <c r="E29" s="672"/>
      <c r="F29" s="672"/>
      <c r="G29" s="672"/>
      <c r="H29" s="672"/>
      <c r="I29" s="673">
        <f>I11+I14+I16</f>
        <v>852500</v>
      </c>
    </row>
  </sheetData>
  <sheetProtection/>
  <mergeCells count="7">
    <mergeCell ref="B18:D18"/>
    <mergeCell ref="B1:I1"/>
    <mergeCell ref="B3:I4"/>
    <mergeCell ref="B8:I8"/>
    <mergeCell ref="B9:I9"/>
    <mergeCell ref="B14:E14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0.421875" style="0" customWidth="1"/>
    <col min="2" max="2" width="36.7109375" style="0" customWidth="1"/>
    <col min="3" max="3" width="31.28125" style="4" bestFit="1" customWidth="1"/>
    <col min="9" max="9" width="10.00390625" style="0" bestFit="1" customWidth="1"/>
  </cols>
  <sheetData>
    <row r="1" spans="1:3" ht="12.75">
      <c r="A1" s="564"/>
      <c r="B1" s="564"/>
      <c r="C1" s="611" t="s">
        <v>379</v>
      </c>
    </row>
    <row r="2" spans="1:3" ht="15.75">
      <c r="A2" s="892" t="s">
        <v>350</v>
      </c>
      <c r="B2" s="892"/>
      <c r="C2" s="892"/>
    </row>
    <row r="3" spans="1:3" ht="15.75">
      <c r="A3" s="892" t="s">
        <v>277</v>
      </c>
      <c r="B3" s="892"/>
      <c r="C3" s="892"/>
    </row>
    <row r="4" spans="1:3" ht="15.75">
      <c r="A4" s="565"/>
      <c r="B4" s="565"/>
      <c r="C4" s="612" t="s">
        <v>134</v>
      </c>
    </row>
    <row r="5" spans="1:3" ht="18.75">
      <c r="A5" s="566" t="s">
        <v>278</v>
      </c>
      <c r="B5" s="567"/>
      <c r="C5" s="613"/>
    </row>
    <row r="6" spans="1:3" ht="36.75" customHeight="1">
      <c r="A6" s="568" t="s">
        <v>279</v>
      </c>
      <c r="B6" s="569" t="s">
        <v>280</v>
      </c>
      <c r="C6" s="610">
        <v>1101579464</v>
      </c>
    </row>
    <row r="7" spans="1:3" ht="15.75">
      <c r="A7" s="568"/>
      <c r="B7" s="569"/>
      <c r="C7" s="610"/>
    </row>
    <row r="8" spans="1:3" ht="15.75">
      <c r="A8" s="568" t="s">
        <v>281</v>
      </c>
      <c r="B8" s="569" t="s">
        <v>282</v>
      </c>
      <c r="C8" s="609">
        <v>0</v>
      </c>
    </row>
    <row r="9" spans="1:3" ht="15.75">
      <c r="A9" s="568" t="s">
        <v>283</v>
      </c>
      <c r="B9" s="570" t="s">
        <v>284</v>
      </c>
      <c r="C9" s="610">
        <v>0</v>
      </c>
    </row>
    <row r="10" spans="1:3" ht="15.75">
      <c r="A10" s="568"/>
      <c r="B10" s="570"/>
      <c r="C10" s="610"/>
    </row>
    <row r="11" spans="1:3" ht="15.75">
      <c r="A11" s="568" t="s">
        <v>285</v>
      </c>
      <c r="B11" s="569" t="s">
        <v>286</v>
      </c>
      <c r="C11" s="610">
        <f>C12+C13</f>
        <v>1101325464</v>
      </c>
    </row>
    <row r="12" spans="1:3" ht="31.5">
      <c r="A12" s="568" t="s">
        <v>287</v>
      </c>
      <c r="B12" s="570" t="s">
        <v>288</v>
      </c>
      <c r="C12" s="610">
        <v>1062346249</v>
      </c>
    </row>
    <row r="13" spans="1:3" ht="31.5">
      <c r="A13" s="568" t="s">
        <v>289</v>
      </c>
      <c r="B13" s="570" t="s">
        <v>290</v>
      </c>
      <c r="C13" s="610">
        <v>38979215</v>
      </c>
    </row>
    <row r="14" spans="1:3" ht="15.75">
      <c r="A14" s="568"/>
      <c r="B14" s="570"/>
      <c r="C14" s="610"/>
    </row>
    <row r="15" spans="1:3" ht="15.75">
      <c r="A15" s="568" t="s">
        <v>291</v>
      </c>
      <c r="B15" s="569" t="s">
        <v>292</v>
      </c>
      <c r="C15" s="610">
        <v>254000</v>
      </c>
    </row>
    <row r="16" spans="1:3" ht="15.75">
      <c r="A16" s="568" t="s">
        <v>283</v>
      </c>
      <c r="B16" s="570" t="s">
        <v>293</v>
      </c>
      <c r="C16" s="610">
        <v>254000</v>
      </c>
    </row>
    <row r="17" spans="1:3" ht="15.75">
      <c r="A17" s="568"/>
      <c r="B17" s="570"/>
      <c r="C17" s="610"/>
    </row>
    <row r="18" spans="1:3" ht="31.5">
      <c r="A18" s="568" t="s">
        <v>294</v>
      </c>
      <c r="B18" s="569" t="s">
        <v>295</v>
      </c>
      <c r="C18" s="610">
        <v>0</v>
      </c>
    </row>
    <row r="19" spans="1:3" ht="31.5">
      <c r="A19" s="568" t="s">
        <v>283</v>
      </c>
      <c r="B19" s="570" t="s">
        <v>295</v>
      </c>
      <c r="C19" s="610">
        <v>0</v>
      </c>
    </row>
    <row r="20" spans="1:3" ht="15.75">
      <c r="A20" s="568"/>
      <c r="B20" s="570"/>
      <c r="C20" s="610"/>
    </row>
    <row r="21" spans="1:3" ht="31.5">
      <c r="A21" s="568" t="s">
        <v>296</v>
      </c>
      <c r="B21" s="569" t="s">
        <v>297</v>
      </c>
      <c r="C21" s="610">
        <v>373843</v>
      </c>
    </row>
    <row r="22" spans="1:3" ht="15.75">
      <c r="A22" s="568"/>
      <c r="B22" s="570"/>
      <c r="C22" s="610"/>
    </row>
    <row r="23" spans="1:3" ht="15.75">
      <c r="A23" s="568" t="s">
        <v>298</v>
      </c>
      <c r="B23" s="569" t="s">
        <v>299</v>
      </c>
      <c r="C23" s="610">
        <f>C24+C25</f>
        <v>373843</v>
      </c>
    </row>
    <row r="24" spans="1:3" ht="15.75">
      <c r="A24" s="568" t="s">
        <v>283</v>
      </c>
      <c r="B24" s="570" t="s">
        <v>300</v>
      </c>
      <c r="C24" s="610">
        <v>373843</v>
      </c>
    </row>
    <row r="25" spans="1:3" ht="15.75">
      <c r="A25" s="568" t="s">
        <v>289</v>
      </c>
      <c r="B25" s="570" t="s">
        <v>301</v>
      </c>
      <c r="C25" s="610">
        <v>0</v>
      </c>
    </row>
    <row r="26" spans="1:3" ht="15.75">
      <c r="A26" s="568"/>
      <c r="B26" s="570"/>
      <c r="C26" s="610"/>
    </row>
    <row r="27" spans="1:3" ht="15.75">
      <c r="A27" s="568" t="s">
        <v>302</v>
      </c>
      <c r="B27" s="569" t="s">
        <v>303</v>
      </c>
      <c r="C27" s="610">
        <v>121283593</v>
      </c>
    </row>
    <row r="28" spans="1:3" ht="15.75">
      <c r="A28" s="568"/>
      <c r="B28" s="569"/>
      <c r="C28" s="609"/>
    </row>
    <row r="29" spans="1:3" ht="15.75">
      <c r="A29" s="568" t="s">
        <v>35</v>
      </c>
      <c r="B29" s="570" t="s">
        <v>304</v>
      </c>
      <c r="C29" s="610">
        <v>39760</v>
      </c>
    </row>
    <row r="30" spans="1:3" ht="15.75">
      <c r="A30" s="568" t="s">
        <v>305</v>
      </c>
      <c r="B30" s="570" t="s">
        <v>306</v>
      </c>
      <c r="C30" s="610">
        <v>121243833</v>
      </c>
    </row>
    <row r="31" spans="1:3" ht="15.75">
      <c r="A31" s="568"/>
      <c r="B31" s="570"/>
      <c r="C31" s="610"/>
    </row>
    <row r="32" spans="1:3" ht="15.75">
      <c r="A32" s="568" t="s">
        <v>307</v>
      </c>
      <c r="B32" s="569" t="s">
        <v>308</v>
      </c>
      <c r="C32" s="610">
        <v>3459228</v>
      </c>
    </row>
    <row r="33" spans="1:3" ht="15.75">
      <c r="A33" s="568"/>
      <c r="B33" s="570"/>
      <c r="C33" s="610"/>
    </row>
    <row r="34" spans="1:3" ht="31.5">
      <c r="A34" s="568" t="s">
        <v>309</v>
      </c>
      <c r="B34" s="570" t="s">
        <v>310</v>
      </c>
      <c r="C34" s="610">
        <v>3128224</v>
      </c>
    </row>
    <row r="35" spans="1:3" ht="15.75">
      <c r="A35" s="568" t="s">
        <v>305</v>
      </c>
      <c r="B35" s="570" t="s">
        <v>311</v>
      </c>
      <c r="C35" s="610">
        <v>50000</v>
      </c>
    </row>
    <row r="36" spans="1:3" ht="15.75">
      <c r="A36" s="568" t="s">
        <v>312</v>
      </c>
      <c r="B36" s="569" t="s">
        <v>313</v>
      </c>
      <c r="C36" s="610">
        <v>3503736</v>
      </c>
    </row>
    <row r="37" spans="1:3" ht="31.5">
      <c r="A37" s="568" t="s">
        <v>34</v>
      </c>
      <c r="B37" s="571" t="s">
        <v>314</v>
      </c>
      <c r="C37" s="614">
        <v>6534225</v>
      </c>
    </row>
    <row r="38" spans="1:3" ht="31.5">
      <c r="A38" s="572" t="s">
        <v>35</v>
      </c>
      <c r="B38" s="573" t="s">
        <v>315</v>
      </c>
      <c r="C38" s="615">
        <v>-4868293</v>
      </c>
    </row>
    <row r="39" spans="1:3" ht="31.5">
      <c r="A39" s="574" t="s">
        <v>38</v>
      </c>
      <c r="B39" s="575" t="s">
        <v>316</v>
      </c>
      <c r="C39" s="616">
        <v>1832674</v>
      </c>
    </row>
    <row r="40" spans="1:3" ht="15.75">
      <c r="A40" s="576" t="s">
        <v>317</v>
      </c>
      <c r="B40" s="577"/>
      <c r="C40" s="617">
        <f>C6+C21+C27+C32+C36</f>
        <v>1230199864</v>
      </c>
    </row>
    <row r="41" spans="1:3" ht="15.75">
      <c r="A41" s="578"/>
      <c r="B41" s="578"/>
      <c r="C41" s="618"/>
    </row>
    <row r="42" spans="1:3" ht="15.75">
      <c r="A42" s="578"/>
      <c r="B42" s="578"/>
      <c r="C42" s="618"/>
    </row>
    <row r="43" spans="1:3" ht="15.75">
      <c r="A43" s="578"/>
      <c r="B43" s="578"/>
      <c r="C43" s="618"/>
    </row>
    <row r="44" spans="1:3" ht="18.75">
      <c r="A44" s="579" t="s">
        <v>318</v>
      </c>
      <c r="B44" s="570"/>
      <c r="C44" s="610"/>
    </row>
    <row r="45" spans="1:3" ht="15.75">
      <c r="A45" s="568"/>
      <c r="B45" s="569"/>
      <c r="C45" s="610"/>
    </row>
    <row r="46" spans="1:3" ht="15.75">
      <c r="A46" s="568" t="s">
        <v>319</v>
      </c>
      <c r="B46" s="569" t="s">
        <v>320</v>
      </c>
      <c r="C46" s="610">
        <f>SUM(C48:C52)</f>
        <v>1216881547</v>
      </c>
    </row>
    <row r="47" spans="1:3" ht="15.75">
      <c r="A47" s="568"/>
      <c r="B47" s="569"/>
      <c r="C47" s="609"/>
    </row>
    <row r="48" spans="1:3" ht="15.75">
      <c r="A48" s="568" t="s">
        <v>34</v>
      </c>
      <c r="B48" s="570" t="s">
        <v>321</v>
      </c>
      <c r="C48" s="610">
        <v>19858048</v>
      </c>
    </row>
    <row r="49" spans="1:3" ht="15.75">
      <c r="A49" s="568" t="s">
        <v>35</v>
      </c>
      <c r="B49" s="570" t="s">
        <v>322</v>
      </c>
      <c r="C49" s="610">
        <v>174384217</v>
      </c>
    </row>
    <row r="50" spans="1:3" ht="31.5">
      <c r="A50" s="568" t="s">
        <v>38</v>
      </c>
      <c r="B50" s="570" t="s">
        <v>323</v>
      </c>
      <c r="C50" s="610">
        <v>-33350850</v>
      </c>
    </row>
    <row r="51" spans="1:3" ht="15.75">
      <c r="A51" s="568" t="s">
        <v>324</v>
      </c>
      <c r="B51" s="570" t="s">
        <v>325</v>
      </c>
      <c r="C51" s="610">
        <v>1033812958</v>
      </c>
    </row>
    <row r="52" spans="1:3" ht="15.75">
      <c r="A52" s="568" t="s">
        <v>326</v>
      </c>
      <c r="B52" s="570" t="s">
        <v>327</v>
      </c>
      <c r="C52" s="610">
        <v>22177174</v>
      </c>
    </row>
    <row r="53" spans="1:3" ht="15.75">
      <c r="A53" s="568" t="s">
        <v>328</v>
      </c>
      <c r="B53" s="569" t="s">
        <v>329</v>
      </c>
      <c r="C53" s="610">
        <f>C55+C56+C57</f>
        <v>8821697</v>
      </c>
    </row>
    <row r="54" spans="1:3" ht="15.75">
      <c r="A54" s="568"/>
      <c r="B54" s="570"/>
      <c r="C54" s="610"/>
    </row>
    <row r="55" spans="1:3" ht="31.5">
      <c r="A55" s="568" t="s">
        <v>176</v>
      </c>
      <c r="B55" s="570" t="s">
        <v>330</v>
      </c>
      <c r="C55" s="610">
        <v>123564</v>
      </c>
    </row>
    <row r="56" spans="1:3" ht="31.5">
      <c r="A56" s="568" t="s">
        <v>35</v>
      </c>
      <c r="B56" s="570" t="s">
        <v>331</v>
      </c>
      <c r="C56" s="610">
        <v>1386842</v>
      </c>
    </row>
    <row r="57" spans="1:3" ht="31.5">
      <c r="A57" s="568" t="s">
        <v>38</v>
      </c>
      <c r="B57" s="570" t="s">
        <v>332</v>
      </c>
      <c r="C57" s="610">
        <v>7311291</v>
      </c>
    </row>
    <row r="58" spans="1:3" ht="15.75">
      <c r="A58" s="568"/>
      <c r="B58" s="569"/>
      <c r="C58" s="610"/>
    </row>
    <row r="59" spans="1:3" ht="31.5">
      <c r="A59" s="568" t="s">
        <v>309</v>
      </c>
      <c r="B59" s="569" t="s">
        <v>333</v>
      </c>
      <c r="C59" s="610">
        <v>0</v>
      </c>
    </row>
    <row r="60" spans="1:3" ht="15.75">
      <c r="A60" s="568"/>
      <c r="B60" s="570"/>
      <c r="C60" s="610"/>
    </row>
    <row r="61" spans="1:3" ht="15.75">
      <c r="A61" s="568" t="s">
        <v>334</v>
      </c>
      <c r="B61" s="569" t="s">
        <v>335</v>
      </c>
      <c r="C61" s="610">
        <v>4496620</v>
      </c>
    </row>
    <row r="62" spans="1:3" ht="20.25" customHeight="1">
      <c r="A62" s="568" t="s">
        <v>336</v>
      </c>
      <c r="B62" s="570"/>
      <c r="C62" s="610">
        <f>C46+C53+C59+C61</f>
        <v>1230199864</v>
      </c>
    </row>
    <row r="64" spans="1:3" ht="12.75">
      <c r="A64" s="893" t="s">
        <v>337</v>
      </c>
      <c r="B64" s="894"/>
      <c r="C64" s="894"/>
    </row>
    <row r="65" spans="1:3" ht="12.75">
      <c r="A65" s="894"/>
      <c r="B65" s="894"/>
      <c r="C65" s="894"/>
    </row>
    <row r="69" spans="1:3" ht="12.75">
      <c r="A69" s="563"/>
      <c r="B69" s="893" t="s">
        <v>338</v>
      </c>
      <c r="C69" s="894"/>
    </row>
    <row r="70" spans="1:3" ht="12.75">
      <c r="A70" s="563"/>
      <c r="B70" s="894"/>
      <c r="C70" s="894"/>
    </row>
  </sheetData>
  <sheetProtection/>
  <mergeCells count="4">
    <mergeCell ref="A2:C2"/>
    <mergeCell ref="A3:C3"/>
    <mergeCell ref="A64:C65"/>
    <mergeCell ref="B69:C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9.7109375" style="0" customWidth="1"/>
    <col min="2" max="2" width="12.00390625" style="0" customWidth="1"/>
    <col min="3" max="3" width="12.57421875" style="0" customWidth="1"/>
    <col min="4" max="4" width="17.57421875" style="0" customWidth="1"/>
  </cols>
  <sheetData>
    <row r="1" spans="2:7" ht="12.75">
      <c r="B1" s="897" t="s">
        <v>380</v>
      </c>
      <c r="C1" s="897"/>
      <c r="D1" s="897"/>
      <c r="E1" s="607"/>
      <c r="F1" s="607"/>
      <c r="G1" s="607"/>
    </row>
    <row r="3" spans="1:4" ht="12.75">
      <c r="A3" s="581"/>
      <c r="B3" s="581"/>
      <c r="C3" s="581"/>
      <c r="D3" s="581"/>
    </row>
    <row r="4" spans="1:4" ht="18" customHeight="1">
      <c r="A4" s="895" t="s">
        <v>363</v>
      </c>
      <c r="B4" s="895"/>
      <c r="C4" s="895"/>
      <c r="D4" s="895"/>
    </row>
    <row r="5" spans="1:4" ht="12.75">
      <c r="A5" s="895"/>
      <c r="B5" s="895"/>
      <c r="C5" s="895"/>
      <c r="D5" s="895"/>
    </row>
    <row r="6" spans="1:4" ht="15.75">
      <c r="A6" s="895" t="s">
        <v>364</v>
      </c>
      <c r="B6" s="895"/>
      <c r="C6" s="895"/>
      <c r="D6" s="895"/>
    </row>
    <row r="7" spans="1:4" ht="15.75">
      <c r="A7" s="895" t="s">
        <v>339</v>
      </c>
      <c r="B7" s="895"/>
      <c r="C7" s="895"/>
      <c r="D7" s="895"/>
    </row>
    <row r="8" spans="1:4" ht="15">
      <c r="A8" s="896">
        <v>2018</v>
      </c>
      <c r="B8" s="896"/>
      <c r="C8" s="896"/>
      <c r="D8" s="582" t="s">
        <v>134</v>
      </c>
    </row>
    <row r="9" spans="1:4" ht="28.5">
      <c r="A9" s="583" t="s">
        <v>18</v>
      </c>
      <c r="B9" s="583" t="s">
        <v>15</v>
      </c>
      <c r="C9" s="583" t="s">
        <v>16</v>
      </c>
      <c r="D9" s="583" t="s">
        <v>340</v>
      </c>
    </row>
    <row r="10" spans="1:4" ht="14.25">
      <c r="A10" s="648" t="s">
        <v>59</v>
      </c>
      <c r="B10" s="585"/>
      <c r="C10" s="585"/>
      <c r="D10" s="585">
        <f>D34</f>
        <v>14848931</v>
      </c>
    </row>
    <row r="11" spans="1:4" ht="14.25">
      <c r="A11" s="586" t="s">
        <v>236</v>
      </c>
      <c r="B11" s="587">
        <v>0</v>
      </c>
      <c r="C11" s="587">
        <v>0</v>
      </c>
      <c r="D11" s="587">
        <f>B11+C11</f>
        <v>0</v>
      </c>
    </row>
    <row r="12" spans="1:4" ht="14.25">
      <c r="A12" s="588"/>
      <c r="B12" s="587">
        <v>0</v>
      </c>
      <c r="C12" s="589">
        <v>0</v>
      </c>
      <c r="D12" s="587">
        <f aca="true" t="shared" si="0" ref="D12:D34">B12+C12</f>
        <v>0</v>
      </c>
    </row>
    <row r="13" spans="1:4" ht="28.5">
      <c r="A13" s="590" t="s">
        <v>341</v>
      </c>
      <c r="B13" s="591">
        <v>0</v>
      </c>
      <c r="C13" s="591">
        <v>0</v>
      </c>
      <c r="D13" s="587">
        <f t="shared" si="0"/>
        <v>0</v>
      </c>
    </row>
    <row r="14" spans="1:4" ht="14.25">
      <c r="A14" s="592" t="s">
        <v>261</v>
      </c>
      <c r="B14" s="593"/>
      <c r="C14" s="594"/>
      <c r="D14" s="587">
        <f t="shared" si="0"/>
        <v>0</v>
      </c>
    </row>
    <row r="15" spans="1:4" ht="15">
      <c r="A15" s="595" t="s">
        <v>94</v>
      </c>
      <c r="B15" s="596">
        <v>0</v>
      </c>
      <c r="C15" s="591">
        <v>0</v>
      </c>
      <c r="D15" s="587">
        <f t="shared" si="0"/>
        <v>0</v>
      </c>
    </row>
    <row r="16" spans="1:4" ht="15">
      <c r="A16" s="597" t="s">
        <v>97</v>
      </c>
      <c r="B16" s="596">
        <v>0</v>
      </c>
      <c r="C16" s="591">
        <v>0</v>
      </c>
      <c r="D16" s="587">
        <f t="shared" si="0"/>
        <v>0</v>
      </c>
    </row>
    <row r="17" spans="1:4" ht="15">
      <c r="A17" s="597" t="s">
        <v>342</v>
      </c>
      <c r="B17" s="591">
        <v>0</v>
      </c>
      <c r="C17" s="598">
        <v>0</v>
      </c>
      <c r="D17" s="587">
        <f t="shared" si="0"/>
        <v>0</v>
      </c>
    </row>
    <row r="18" spans="1:4" ht="15">
      <c r="A18" s="597" t="s">
        <v>343</v>
      </c>
      <c r="B18" s="591">
        <v>0</v>
      </c>
      <c r="C18" s="598">
        <v>0</v>
      </c>
      <c r="D18" s="587">
        <f t="shared" si="0"/>
        <v>0</v>
      </c>
    </row>
    <row r="19" spans="1:4" ht="15">
      <c r="A19" s="619" t="s">
        <v>341</v>
      </c>
      <c r="B19" s="591">
        <v>106000</v>
      </c>
      <c r="C19" s="598">
        <v>0</v>
      </c>
      <c r="D19" s="587">
        <f t="shared" si="0"/>
        <v>106000</v>
      </c>
    </row>
    <row r="20" spans="1:4" ht="39">
      <c r="A20" s="599" t="s">
        <v>156</v>
      </c>
      <c r="B20" s="600">
        <v>80000</v>
      </c>
      <c r="C20" s="600">
        <v>0</v>
      </c>
      <c r="D20" s="587">
        <f t="shared" si="0"/>
        <v>80000</v>
      </c>
    </row>
    <row r="21" spans="1:4" ht="51.75">
      <c r="A21" s="599" t="s">
        <v>157</v>
      </c>
      <c r="B21" s="601">
        <v>416220</v>
      </c>
      <c r="C21" s="602">
        <v>0</v>
      </c>
      <c r="D21" s="587">
        <f t="shared" si="0"/>
        <v>416220</v>
      </c>
    </row>
    <row r="22" spans="1:4" ht="15">
      <c r="A22" s="603" t="s">
        <v>344</v>
      </c>
      <c r="B22" s="604"/>
      <c r="C22" s="605"/>
      <c r="D22" s="587">
        <f t="shared" si="0"/>
        <v>0</v>
      </c>
    </row>
    <row r="23" spans="1:4" ht="15">
      <c r="A23" s="595" t="s">
        <v>345</v>
      </c>
      <c r="B23" s="596">
        <v>0</v>
      </c>
      <c r="C23" s="591">
        <v>13926683</v>
      </c>
      <c r="D23" s="587">
        <f t="shared" si="0"/>
        <v>13926683</v>
      </c>
    </row>
    <row r="24" spans="1:4" ht="15">
      <c r="A24" s="595" t="s">
        <v>341</v>
      </c>
      <c r="B24" s="596">
        <v>0</v>
      </c>
      <c r="C24" s="591">
        <v>0</v>
      </c>
      <c r="D24" s="587">
        <f t="shared" si="0"/>
        <v>0</v>
      </c>
    </row>
    <row r="25" spans="1:4" ht="30">
      <c r="A25" s="595" t="s">
        <v>346</v>
      </c>
      <c r="B25" s="596">
        <v>0</v>
      </c>
      <c r="C25" s="591">
        <v>0</v>
      </c>
      <c r="D25" s="587">
        <f t="shared" si="0"/>
        <v>0</v>
      </c>
    </row>
    <row r="26" spans="1:4" ht="15">
      <c r="A26" s="595" t="s">
        <v>347</v>
      </c>
      <c r="B26" s="596">
        <v>0</v>
      </c>
      <c r="C26" s="591">
        <v>0</v>
      </c>
      <c r="D26" s="587">
        <f t="shared" si="0"/>
        <v>0</v>
      </c>
    </row>
    <row r="27" spans="1:4" ht="15">
      <c r="A27" s="603" t="s">
        <v>194</v>
      </c>
      <c r="B27" s="604"/>
      <c r="C27" s="605"/>
      <c r="D27" s="587">
        <f t="shared" si="0"/>
        <v>0</v>
      </c>
    </row>
    <row r="28" spans="1:4" ht="15">
      <c r="A28" s="595" t="s">
        <v>341</v>
      </c>
      <c r="B28" s="596">
        <v>0</v>
      </c>
      <c r="C28" s="591">
        <v>0</v>
      </c>
      <c r="D28" s="587">
        <f t="shared" si="0"/>
        <v>0</v>
      </c>
    </row>
    <row r="29" spans="1:4" ht="15">
      <c r="A29" s="595" t="s">
        <v>348</v>
      </c>
      <c r="B29" s="596">
        <v>0</v>
      </c>
      <c r="C29" s="591">
        <v>0</v>
      </c>
      <c r="D29" s="587">
        <f t="shared" si="0"/>
        <v>0</v>
      </c>
    </row>
    <row r="30" spans="1:4" ht="15">
      <c r="A30" s="603" t="s">
        <v>237</v>
      </c>
      <c r="B30" s="604"/>
      <c r="C30" s="605"/>
      <c r="D30" s="587">
        <f t="shared" si="0"/>
        <v>0</v>
      </c>
    </row>
    <row r="31" spans="1:4" ht="15">
      <c r="A31" s="595" t="s">
        <v>341</v>
      </c>
      <c r="B31" s="596">
        <v>320028</v>
      </c>
      <c r="C31" s="591">
        <v>0</v>
      </c>
      <c r="D31" s="587">
        <f t="shared" si="0"/>
        <v>320028</v>
      </c>
    </row>
    <row r="32" spans="1:4" ht="15">
      <c r="A32" s="603" t="s">
        <v>349</v>
      </c>
      <c r="B32" s="604"/>
      <c r="C32" s="605"/>
      <c r="D32" s="587">
        <f t="shared" si="0"/>
        <v>0</v>
      </c>
    </row>
    <row r="33" spans="1:4" ht="15">
      <c r="A33" s="595" t="s">
        <v>341</v>
      </c>
      <c r="B33" s="596">
        <v>0</v>
      </c>
      <c r="C33" s="591">
        <v>0</v>
      </c>
      <c r="D33" s="587">
        <f t="shared" si="0"/>
        <v>0</v>
      </c>
    </row>
    <row r="34" spans="1:4" ht="15">
      <c r="A34" s="584" t="s">
        <v>215</v>
      </c>
      <c r="B34" s="606">
        <f>SUM(B13:B33)</f>
        <v>922248</v>
      </c>
      <c r="C34" s="606">
        <f>SUM(C15:C33)</f>
        <v>13926683</v>
      </c>
      <c r="D34" s="620">
        <f t="shared" si="0"/>
        <v>14848931</v>
      </c>
    </row>
  </sheetData>
  <sheetProtection/>
  <mergeCells count="5">
    <mergeCell ref="A7:D7"/>
    <mergeCell ref="A8:C8"/>
    <mergeCell ref="B1:D1"/>
    <mergeCell ref="A4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T50"/>
  <sheetViews>
    <sheetView view="pageLayout" zoomScaleNormal="75" workbookViewId="0" topLeftCell="A1">
      <selection activeCell="L46" sqref="L46"/>
    </sheetView>
  </sheetViews>
  <sheetFormatPr defaultColWidth="9.140625" defaultRowHeight="12.75"/>
  <cols>
    <col min="1" max="1" width="2.421875" style="0" customWidth="1"/>
    <col min="2" max="2" width="1.8515625" style="0" customWidth="1"/>
    <col min="4" max="4" width="2.28125" style="0" customWidth="1"/>
    <col min="5" max="5" width="1.57421875" style="0" customWidth="1"/>
    <col min="6" max="6" width="2.8515625" style="0" customWidth="1"/>
    <col min="7" max="7" width="7.00390625" style="0" customWidth="1"/>
    <col min="8" max="8" width="10.140625" style="0" bestFit="1" customWidth="1"/>
    <col min="9" max="9" width="3.28125" style="0" customWidth="1"/>
    <col min="10" max="10" width="6.8515625" style="0" customWidth="1"/>
    <col min="11" max="11" width="9.140625" style="0" customWidth="1"/>
    <col min="12" max="12" width="38.421875" style="0" customWidth="1"/>
    <col min="13" max="13" width="12.8515625" style="2" bestFit="1" customWidth="1"/>
    <col min="14" max="17" width="8.7109375" style="2" hidden="1" customWidth="1"/>
    <col min="18" max="18" width="0.13671875" style="2" hidden="1" customWidth="1"/>
    <col min="19" max="19" width="13.28125" style="0" customWidth="1"/>
    <col min="20" max="20" width="12.140625" style="0" customWidth="1"/>
  </cols>
  <sheetData>
    <row r="1" spans="3:20" ht="32.25" customHeight="1">
      <c r="C1" s="194"/>
      <c r="D1" s="720"/>
      <c r="E1" s="725"/>
      <c r="F1" s="725"/>
      <c r="G1" s="721"/>
      <c r="H1" s="720" t="s">
        <v>0</v>
      </c>
      <c r="I1" s="725"/>
      <c r="J1" s="721"/>
      <c r="K1" s="720" t="s">
        <v>17</v>
      </c>
      <c r="L1" s="721"/>
      <c r="M1" s="195" t="s">
        <v>135</v>
      </c>
      <c r="N1" s="8" t="s">
        <v>51</v>
      </c>
      <c r="O1" s="8" t="s">
        <v>51</v>
      </c>
      <c r="P1" s="8" t="s">
        <v>51</v>
      </c>
      <c r="Q1" s="8" t="s">
        <v>51</v>
      </c>
      <c r="R1" s="8" t="s">
        <v>52</v>
      </c>
      <c r="S1" s="410" t="s">
        <v>177</v>
      </c>
      <c r="T1" s="650" t="s">
        <v>179</v>
      </c>
    </row>
    <row r="2" spans="3:20" ht="29.25" customHeight="1">
      <c r="C2" s="196" t="s">
        <v>2</v>
      </c>
      <c r="D2" s="722"/>
      <c r="E2" s="723"/>
      <c r="F2" s="723"/>
      <c r="G2" s="724"/>
      <c r="H2" s="722"/>
      <c r="I2" s="723"/>
      <c r="J2" s="724"/>
      <c r="K2" s="722"/>
      <c r="L2" s="724"/>
      <c r="M2" s="197" t="s">
        <v>3</v>
      </c>
      <c r="N2" s="9" t="s">
        <v>3</v>
      </c>
      <c r="O2" s="9" t="s">
        <v>3</v>
      </c>
      <c r="P2" s="9" t="s">
        <v>3</v>
      </c>
      <c r="Q2" s="9" t="s">
        <v>3</v>
      </c>
      <c r="R2" s="9" t="s">
        <v>53</v>
      </c>
      <c r="S2" s="411" t="s">
        <v>3</v>
      </c>
      <c r="T2" s="73"/>
    </row>
    <row r="3" spans="3:20" ht="31.5" customHeight="1">
      <c r="C3" s="196" t="s">
        <v>7</v>
      </c>
      <c r="D3" s="722"/>
      <c r="E3" s="723"/>
      <c r="F3" s="723"/>
      <c r="G3" s="724"/>
      <c r="H3" s="722" t="s">
        <v>5</v>
      </c>
      <c r="I3" s="723"/>
      <c r="J3" s="724"/>
      <c r="K3" s="722" t="s">
        <v>6</v>
      </c>
      <c r="L3" s="724"/>
      <c r="M3" s="197"/>
      <c r="N3" s="9" t="s">
        <v>34</v>
      </c>
      <c r="O3" s="9" t="s">
        <v>35</v>
      </c>
      <c r="P3" s="9" t="s">
        <v>38</v>
      </c>
      <c r="Q3" s="9" t="s">
        <v>39</v>
      </c>
      <c r="R3" s="9"/>
      <c r="S3" s="411" t="s">
        <v>176</v>
      </c>
      <c r="T3" s="73"/>
    </row>
    <row r="4" spans="3:20" ht="35.25" customHeight="1" thickBot="1">
      <c r="C4" s="198"/>
      <c r="D4" s="693"/>
      <c r="E4" s="694"/>
      <c r="F4" s="694"/>
      <c r="G4" s="695"/>
      <c r="H4" s="693" t="s">
        <v>7</v>
      </c>
      <c r="I4" s="694"/>
      <c r="J4" s="695"/>
      <c r="K4" s="693"/>
      <c r="L4" s="695"/>
      <c r="M4" s="199" t="s">
        <v>134</v>
      </c>
      <c r="N4" s="10" t="s">
        <v>10</v>
      </c>
      <c r="O4" s="10" t="s">
        <v>10</v>
      </c>
      <c r="P4" s="10" t="s">
        <v>10</v>
      </c>
      <c r="Q4" s="10" t="s">
        <v>10</v>
      </c>
      <c r="R4" s="185" t="s">
        <v>10</v>
      </c>
      <c r="S4" s="412" t="s">
        <v>134</v>
      </c>
      <c r="T4" s="650" t="s">
        <v>134</v>
      </c>
    </row>
    <row r="5" spans="3:20" ht="18" customHeight="1" thickTop="1">
      <c r="C5" s="705" t="s">
        <v>108</v>
      </c>
      <c r="D5" s="706"/>
      <c r="E5" s="706"/>
      <c r="F5" s="706"/>
      <c r="G5" s="706"/>
      <c r="H5" s="706"/>
      <c r="I5" s="706"/>
      <c r="J5" s="706"/>
      <c r="K5" s="706"/>
      <c r="L5" s="707"/>
      <c r="M5" s="70">
        <f>M7+M13+M19+M30+M36+M37</f>
        <v>197278515</v>
      </c>
      <c r="N5" s="70" t="e">
        <f aca="true" t="shared" si="0" ref="N5:S5">N7+N13+N19+N30+N36+N37</f>
        <v>#REF!</v>
      </c>
      <c r="O5" s="70" t="e">
        <f t="shared" si="0"/>
        <v>#REF!</v>
      </c>
      <c r="P5" s="70" t="e">
        <f t="shared" si="0"/>
        <v>#REF!</v>
      </c>
      <c r="Q5" s="70" t="e">
        <f t="shared" si="0"/>
        <v>#REF!</v>
      </c>
      <c r="R5" s="70" t="e">
        <f t="shared" si="0"/>
        <v>#REF!</v>
      </c>
      <c r="S5" s="413">
        <f t="shared" si="0"/>
        <v>197278515</v>
      </c>
      <c r="T5" s="421">
        <f>T7+T13+T30+T37</f>
        <v>128996921</v>
      </c>
    </row>
    <row r="6" spans="3:20" ht="15" customHeight="1">
      <c r="C6" s="711" t="s">
        <v>59</v>
      </c>
      <c r="D6" s="712"/>
      <c r="E6" s="712"/>
      <c r="F6" s="712"/>
      <c r="G6" s="712"/>
      <c r="H6" s="712"/>
      <c r="I6" s="712"/>
      <c r="J6" s="712"/>
      <c r="K6" s="712"/>
      <c r="L6" s="713"/>
      <c r="M6" s="11"/>
      <c r="N6" s="11" t="e">
        <f>SUM(N7+#REF!+N13+N19,#REF!)</f>
        <v>#REF!</v>
      </c>
      <c r="O6" s="11" t="e">
        <f>SUM(O7+#REF!+O13+O19,#REF!)</f>
        <v>#REF!</v>
      </c>
      <c r="P6" s="11" t="e">
        <f>SUM(P7+#REF!+P13+P19,#REF!)</f>
        <v>#REF!</v>
      </c>
      <c r="Q6" s="11" t="e">
        <f>SUM(Q7+#REF!+Q13+Q19,#REF!)</f>
        <v>#REF!</v>
      </c>
      <c r="R6" s="11" t="e">
        <f>SUM(R7+#REF!+R13+R19,#REF!)</f>
        <v>#REF!</v>
      </c>
      <c r="S6" s="414"/>
      <c r="T6" s="421"/>
    </row>
    <row r="7" spans="3:20" ht="15" customHeight="1">
      <c r="C7" s="1"/>
      <c r="D7" s="699"/>
      <c r="E7" s="700"/>
      <c r="F7" s="701"/>
      <c r="G7" s="708" t="s">
        <v>86</v>
      </c>
      <c r="H7" s="709"/>
      <c r="I7" s="709"/>
      <c r="J7" s="709"/>
      <c r="K7" s="709"/>
      <c r="L7" s="710"/>
      <c r="M7" s="12">
        <f>M8+M9</f>
        <v>24082472</v>
      </c>
      <c r="N7" s="12" t="e">
        <f>SUM(N8:N12)</f>
        <v>#REF!</v>
      </c>
      <c r="O7" s="12" t="e">
        <f>SUM(O8:O12)</f>
        <v>#REF!</v>
      </c>
      <c r="P7" s="12" t="e">
        <f>SUM(P8:P12)</f>
        <v>#REF!</v>
      </c>
      <c r="Q7" s="12" t="e">
        <f>SUM(Q8:Q12)</f>
        <v>#REF!</v>
      </c>
      <c r="R7" s="12" t="e">
        <f>SUM(R8:R12)</f>
        <v>#REF!</v>
      </c>
      <c r="S7" s="415">
        <f>S8+S9</f>
        <v>24082472</v>
      </c>
      <c r="T7" s="422">
        <f>T8+T9+T11</f>
        <v>22871262</v>
      </c>
    </row>
    <row r="8" spans="3:20" ht="15">
      <c r="C8" s="1"/>
      <c r="D8" s="699"/>
      <c r="E8" s="700"/>
      <c r="F8" s="701"/>
      <c r="G8" s="699"/>
      <c r="H8" s="701"/>
      <c r="I8" s="717" t="s">
        <v>98</v>
      </c>
      <c r="J8" s="718"/>
      <c r="K8" s="718"/>
      <c r="L8" s="719"/>
      <c r="M8" s="13">
        <v>20435472</v>
      </c>
      <c r="N8" s="13" t="e">
        <f>'hivatal részletes ktvetése'!N10</f>
        <v>#REF!</v>
      </c>
      <c r="O8" s="13" t="e">
        <f>'hivatal részletes ktvetése'!O10</f>
        <v>#REF!</v>
      </c>
      <c r="P8" s="13" t="e">
        <f>'hivatal részletes ktvetése'!P10</f>
        <v>#REF!</v>
      </c>
      <c r="Q8" s="13" t="e">
        <f>'hivatal részletes ktvetése'!Q10</f>
        <v>#REF!</v>
      </c>
      <c r="R8" s="13" t="e">
        <f>'hivatal részletes ktvetése'!R10</f>
        <v>#REF!</v>
      </c>
      <c r="S8" s="416">
        <v>20435472</v>
      </c>
      <c r="T8" s="421">
        <v>20971752</v>
      </c>
    </row>
    <row r="9" spans="3:20" ht="21.75" customHeight="1">
      <c r="C9" s="1"/>
      <c r="D9" s="699"/>
      <c r="E9" s="700"/>
      <c r="F9" s="701"/>
      <c r="G9" s="699"/>
      <c r="H9" s="701"/>
      <c r="I9" s="734" t="s">
        <v>99</v>
      </c>
      <c r="J9" s="735"/>
      <c r="K9" s="735"/>
      <c r="L9" s="736"/>
      <c r="M9" s="13">
        <v>3647000</v>
      </c>
      <c r="N9" s="13" t="e">
        <f>'hivatal részletes ktvetése'!N13</f>
        <v>#REF!</v>
      </c>
      <c r="O9" s="13" t="e">
        <f>'hivatal részletes ktvetése'!O13</f>
        <v>#REF!</v>
      </c>
      <c r="P9" s="13" t="e">
        <f>'hivatal részletes ktvetése'!P13</f>
        <v>#REF!</v>
      </c>
      <c r="Q9" s="13" t="e">
        <f>'hivatal részletes ktvetése'!Q13</f>
        <v>#REF!</v>
      </c>
      <c r="R9" s="13" t="e">
        <f>'hivatal részletes ktvetése'!R13</f>
        <v>#REF!</v>
      </c>
      <c r="S9" s="416">
        <v>3647000</v>
      </c>
      <c r="T9" s="421">
        <v>527850</v>
      </c>
    </row>
    <row r="10" spans="3:20" ht="30" customHeight="1" hidden="1">
      <c r="C10" s="1"/>
      <c r="D10" s="110"/>
      <c r="E10" s="172"/>
      <c r="F10" s="109"/>
      <c r="G10" s="110"/>
      <c r="H10" s="109"/>
      <c r="I10" s="737"/>
      <c r="J10" s="738"/>
      <c r="K10" s="738"/>
      <c r="L10" s="739"/>
      <c r="M10" s="13"/>
      <c r="N10" s="13"/>
      <c r="O10" s="13"/>
      <c r="P10" s="13"/>
      <c r="Q10" s="13"/>
      <c r="R10" s="13"/>
      <c r="S10" s="416"/>
      <c r="T10" s="421"/>
    </row>
    <row r="11" spans="3:20" ht="15">
      <c r="C11" s="1"/>
      <c r="D11" s="110"/>
      <c r="E11" s="172"/>
      <c r="F11" s="109"/>
      <c r="G11" s="110"/>
      <c r="H11" s="109"/>
      <c r="I11" s="696" t="s">
        <v>181</v>
      </c>
      <c r="J11" s="697"/>
      <c r="K11" s="697"/>
      <c r="L11" s="698"/>
      <c r="M11" s="13">
        <v>0</v>
      </c>
      <c r="N11" s="13"/>
      <c r="O11" s="13"/>
      <c r="P11" s="13"/>
      <c r="Q11" s="13"/>
      <c r="R11" s="13"/>
      <c r="S11" s="416">
        <v>0</v>
      </c>
      <c r="T11" s="421">
        <v>1371660</v>
      </c>
    </row>
    <row r="12" spans="3:20" ht="15" customHeight="1">
      <c r="C12" s="1"/>
      <c r="D12" s="699"/>
      <c r="E12" s="700"/>
      <c r="F12" s="701"/>
      <c r="G12" s="699"/>
      <c r="H12" s="701"/>
      <c r="I12" s="696" t="s">
        <v>36</v>
      </c>
      <c r="J12" s="697"/>
      <c r="K12" s="697"/>
      <c r="L12" s="698"/>
      <c r="M12" s="13"/>
      <c r="N12" s="13" t="e">
        <f>'hivatal részletes ktvetése'!#REF!</f>
        <v>#REF!</v>
      </c>
      <c r="O12" s="13" t="e">
        <f>'hivatal részletes ktvetése'!#REF!</f>
        <v>#REF!</v>
      </c>
      <c r="P12" s="13" t="e">
        <f>'hivatal részletes ktvetése'!#REF!</f>
        <v>#REF!</v>
      </c>
      <c r="Q12" s="13" t="e">
        <f>'hivatal részletes ktvetése'!#REF!</f>
        <v>#REF!</v>
      </c>
      <c r="R12" s="13" t="e">
        <f>'hivatal részletes ktvetése'!#REF!</f>
        <v>#REF!</v>
      </c>
      <c r="S12" s="416"/>
      <c r="T12" s="421"/>
    </row>
    <row r="13" spans="3:20" ht="15" customHeight="1">
      <c r="C13" s="1"/>
      <c r="D13" s="699"/>
      <c r="E13" s="700"/>
      <c r="F13" s="701"/>
      <c r="G13" s="702" t="s">
        <v>62</v>
      </c>
      <c r="H13" s="703"/>
      <c r="I13" s="703"/>
      <c r="J13" s="703"/>
      <c r="K13" s="703"/>
      <c r="L13" s="704"/>
      <c r="M13" s="12">
        <f>M14+M15+M17+M18</f>
        <v>115754256</v>
      </c>
      <c r="N13" s="12" t="e">
        <f>SUM(N14:N17)</f>
        <v>#REF!</v>
      </c>
      <c r="O13" s="12" t="e">
        <f>SUM(O14:O17)</f>
        <v>#REF!</v>
      </c>
      <c r="P13" s="12" t="e">
        <f>SUM(P14:P17)</f>
        <v>#REF!</v>
      </c>
      <c r="Q13" s="12" t="e">
        <f>SUM(Q14:Q17)</f>
        <v>#REF!</v>
      </c>
      <c r="R13" s="12" t="e">
        <f>SUM(R14:R17)</f>
        <v>#REF!</v>
      </c>
      <c r="S13" s="415">
        <f>S14+S15+S17+S18</f>
        <v>114477346</v>
      </c>
      <c r="T13" s="422">
        <f>T14+T15+T17+T18</f>
        <v>90922066</v>
      </c>
    </row>
    <row r="14" spans="3:20" ht="15" customHeight="1">
      <c r="C14" s="1"/>
      <c r="D14" s="699"/>
      <c r="E14" s="700"/>
      <c r="F14" s="701"/>
      <c r="G14" s="699"/>
      <c r="H14" s="701"/>
      <c r="I14" s="717" t="s">
        <v>12</v>
      </c>
      <c r="J14" s="718"/>
      <c r="K14" s="718"/>
      <c r="L14" s="719"/>
      <c r="M14" s="13">
        <v>45334765</v>
      </c>
      <c r="N14" s="13" t="e">
        <f>SUM('hivatal részletes ktvetése'!#REF!,'hivatal részletes ktvetése'!N18,'hivatal részletes ktvetése'!#REF!,'hivatal részletes ktvetése'!#REF!,'hivatal részletes ktvetése'!N26,'hivatal részletes ktvetése'!N34)</f>
        <v>#REF!</v>
      </c>
      <c r="O14" s="13" t="e">
        <f>SUM('hivatal részletes ktvetése'!#REF!,'hivatal részletes ktvetése'!O18,'hivatal részletes ktvetése'!#REF!,'hivatal részletes ktvetése'!#REF!,'hivatal részletes ktvetése'!O26,'hivatal részletes ktvetése'!O34)</f>
        <v>#REF!</v>
      </c>
      <c r="P14" s="13" t="e">
        <f>SUM('hivatal részletes ktvetése'!#REF!,'hivatal részletes ktvetése'!P18,'hivatal részletes ktvetése'!#REF!,'hivatal részletes ktvetése'!#REF!,'hivatal részletes ktvetése'!P26,'hivatal részletes ktvetése'!P34)</f>
        <v>#REF!</v>
      </c>
      <c r="Q14" s="13" t="e">
        <f>SUM('hivatal részletes ktvetése'!#REF!,'hivatal részletes ktvetése'!Q18,'hivatal részletes ktvetése'!#REF!,'hivatal részletes ktvetése'!#REF!,'hivatal részletes ktvetése'!Q26,'hivatal részletes ktvetése'!Q34)</f>
        <v>#REF!</v>
      </c>
      <c r="R14" s="13" t="e">
        <f>SUM('hivatal részletes ktvetése'!#REF!,'hivatal részletes ktvetése'!R18,'hivatal részletes ktvetése'!#REF!,'hivatal részletes ktvetése'!#REF!,'hivatal részletes ktvetése'!R26,'hivatal részletes ktvetése'!R34)</f>
        <v>#REF!</v>
      </c>
      <c r="S14" s="416">
        <v>44057855</v>
      </c>
      <c r="T14" s="421">
        <v>33825758</v>
      </c>
    </row>
    <row r="15" spans="3:20" ht="15" customHeight="1">
      <c r="C15" s="1"/>
      <c r="D15" s="699"/>
      <c r="E15" s="700"/>
      <c r="F15" s="701"/>
      <c r="G15" s="699"/>
      <c r="H15" s="701"/>
      <c r="I15" s="734" t="s">
        <v>85</v>
      </c>
      <c r="J15" s="735"/>
      <c r="K15" s="735"/>
      <c r="L15" s="736"/>
      <c r="M15" s="732">
        <v>9245597</v>
      </c>
      <c r="N15" s="13" t="e">
        <f>SUM('hivatal részletes ktvetése'!#REF!,'hivatal részletes ktvetése'!N19,'hivatal részletes ktvetése'!#REF!,'hivatal részletes ktvetése'!#REF!,'hivatal részletes ktvetése'!N27,'hivatal részletes ktvetése'!N35)</f>
        <v>#REF!</v>
      </c>
      <c r="O15" s="13" t="e">
        <f>SUM('hivatal részletes ktvetése'!#REF!,'hivatal részletes ktvetése'!O19,'hivatal részletes ktvetése'!#REF!,'hivatal részletes ktvetése'!#REF!,'hivatal részletes ktvetése'!O27,'hivatal részletes ktvetése'!O35)</f>
        <v>#REF!</v>
      </c>
      <c r="P15" s="13" t="e">
        <f>SUM('hivatal részletes ktvetése'!#REF!,'hivatal részletes ktvetése'!P19,'hivatal részletes ktvetése'!#REF!,'hivatal részletes ktvetése'!#REF!,'hivatal részletes ktvetése'!P27,'hivatal részletes ktvetése'!P35)</f>
        <v>#REF!</v>
      </c>
      <c r="Q15" s="13" t="e">
        <f>SUM('hivatal részletes ktvetése'!#REF!,'hivatal részletes ktvetése'!Q19,'hivatal részletes ktvetése'!#REF!,'hivatal részletes ktvetése'!#REF!,'hivatal részletes ktvetése'!Q27,'hivatal részletes ktvetése'!Q35)</f>
        <v>#REF!</v>
      </c>
      <c r="R15" s="13" t="e">
        <f>SUM('hivatal részletes ktvetése'!#REF!,'hivatal részletes ktvetése'!R19,'hivatal részletes ktvetése'!#REF!,'hivatal részletes ktvetése'!#REF!,'hivatal részletes ktvetése'!R27,'hivatal részletes ktvetése'!R35)</f>
        <v>#REF!</v>
      </c>
      <c r="S15" s="743">
        <v>9245597</v>
      </c>
      <c r="T15" s="421">
        <v>4572562</v>
      </c>
    </row>
    <row r="16" spans="3:20" ht="1.5" customHeight="1">
      <c r="C16" s="1"/>
      <c r="D16" s="110"/>
      <c r="E16" s="172"/>
      <c r="F16" s="109"/>
      <c r="G16" s="110"/>
      <c r="H16" s="109"/>
      <c r="I16" s="737"/>
      <c r="J16" s="738"/>
      <c r="K16" s="738"/>
      <c r="L16" s="739"/>
      <c r="M16" s="733"/>
      <c r="N16" s="13"/>
      <c r="O16" s="13"/>
      <c r="P16" s="13"/>
      <c r="Q16" s="13"/>
      <c r="R16" s="13"/>
      <c r="S16" s="744"/>
      <c r="T16" s="421"/>
    </row>
    <row r="17" spans="3:20" ht="15" customHeight="1">
      <c r="C17" s="1"/>
      <c r="D17" s="699"/>
      <c r="E17" s="700"/>
      <c r="F17" s="701"/>
      <c r="G17" s="699"/>
      <c r="H17" s="701"/>
      <c r="I17" s="717" t="s">
        <v>14</v>
      </c>
      <c r="J17" s="718"/>
      <c r="K17" s="718"/>
      <c r="L17" s="719"/>
      <c r="M17" s="13">
        <v>58673894</v>
      </c>
      <c r="N17" s="13" t="e">
        <f>SUM('hivatal részletes ktvetése'!#REF!,'hivatal részletes ktvetése'!#REF!,'hivatal részletes ktvetése'!N20,'hivatal részletes ktvetése'!#REF!,'hivatal részletes ktvetése'!#REF!,'hivatal részletes ktvetése'!N28,'hivatal részletes ktvetése'!N36)</f>
        <v>#REF!</v>
      </c>
      <c r="O17" s="13" t="e">
        <f>SUM('hivatal részletes ktvetése'!#REF!,'hivatal részletes ktvetése'!#REF!,'hivatal részletes ktvetése'!O20,'hivatal részletes ktvetése'!#REF!,'hivatal részletes ktvetése'!#REF!,'hivatal részletes ktvetése'!O28,'hivatal részletes ktvetése'!O36)</f>
        <v>#REF!</v>
      </c>
      <c r="P17" s="13" t="e">
        <f>SUM('hivatal részletes ktvetése'!#REF!,'hivatal részletes ktvetése'!#REF!,'hivatal részletes ktvetése'!P20,'hivatal részletes ktvetése'!#REF!,'hivatal részletes ktvetése'!#REF!,'hivatal részletes ktvetése'!P28,'hivatal részletes ktvetése'!P36)</f>
        <v>#REF!</v>
      </c>
      <c r="Q17" s="13" t="e">
        <f>SUM('hivatal részletes ktvetése'!#REF!,'hivatal részletes ktvetése'!#REF!,'hivatal részletes ktvetése'!Q20,'hivatal részletes ktvetése'!#REF!,'hivatal részletes ktvetése'!#REF!,'hivatal részletes ktvetése'!Q28,'hivatal részletes ktvetése'!Q36)</f>
        <v>#REF!</v>
      </c>
      <c r="R17" s="13" t="e">
        <f>SUM('hivatal részletes ktvetése'!#REF!,'hivatal részletes ktvetése'!#REF!,'hivatal részletes ktvetése'!R20,'hivatal részletes ktvetése'!#REF!,'hivatal részletes ktvetése'!#REF!,'hivatal részletes ktvetése'!R28,'hivatal részletes ktvetése'!R36)</f>
        <v>#REF!</v>
      </c>
      <c r="S17" s="416">
        <v>58673894</v>
      </c>
      <c r="T17" s="421">
        <v>51671246</v>
      </c>
    </row>
    <row r="18" spans="3:20" ht="15" customHeight="1">
      <c r="C18" s="1"/>
      <c r="D18" s="110"/>
      <c r="E18" s="172"/>
      <c r="F18" s="109"/>
      <c r="G18" s="110"/>
      <c r="H18" s="172"/>
      <c r="I18" s="714" t="s">
        <v>40</v>
      </c>
      <c r="J18" s="715"/>
      <c r="K18" s="715"/>
      <c r="L18" s="716"/>
      <c r="M18" s="13">
        <v>2500000</v>
      </c>
      <c r="N18" s="13"/>
      <c r="O18" s="13"/>
      <c r="P18" s="13"/>
      <c r="Q18" s="13"/>
      <c r="R18" s="13"/>
      <c r="S18" s="416">
        <v>2500000</v>
      </c>
      <c r="T18" s="421">
        <v>852500</v>
      </c>
    </row>
    <row r="19" spans="3:20" ht="15" customHeight="1">
      <c r="C19" s="1"/>
      <c r="D19" s="699"/>
      <c r="E19" s="700"/>
      <c r="F19" s="701"/>
      <c r="G19" s="702" t="s">
        <v>47</v>
      </c>
      <c r="H19" s="703"/>
      <c r="I19" s="703"/>
      <c r="J19" s="703"/>
      <c r="K19" s="703"/>
      <c r="L19" s="704"/>
      <c r="M19" s="12">
        <f>M20+M21+M22+M23+M24+M25+M26+M27+M28</f>
        <v>12933349</v>
      </c>
      <c r="N19" s="12" t="e">
        <f>SUM(#REF!)</f>
        <v>#REF!</v>
      </c>
      <c r="O19" s="12" t="e">
        <f>SUM(#REF!)</f>
        <v>#REF!</v>
      </c>
      <c r="P19" s="12" t="e">
        <f>SUM(#REF!)</f>
        <v>#REF!</v>
      </c>
      <c r="Q19" s="12" t="e">
        <f>SUM(#REF!)</f>
        <v>#REF!</v>
      </c>
      <c r="R19" s="12" t="e">
        <f>SUM(#REF!)</f>
        <v>#REF!</v>
      </c>
      <c r="S19" s="415">
        <f>S20+S21+S22+S23+S24+S25+S26+S27+S28</f>
        <v>12933349</v>
      </c>
      <c r="T19" s="422">
        <f>T20+T21+T22+T23+T24+T25+T26+T27+T28+T29</f>
        <v>922248</v>
      </c>
    </row>
    <row r="20" spans="3:20" ht="15" customHeight="1">
      <c r="C20" s="308"/>
      <c r="D20" s="259"/>
      <c r="E20" s="260"/>
      <c r="F20" s="261"/>
      <c r="G20" s="696" t="s">
        <v>94</v>
      </c>
      <c r="H20" s="697"/>
      <c r="I20" s="697"/>
      <c r="J20" s="697"/>
      <c r="K20" s="697"/>
      <c r="L20" s="698"/>
      <c r="M20" s="280">
        <v>500000</v>
      </c>
      <c r="N20" s="87"/>
      <c r="O20" s="87"/>
      <c r="P20" s="87"/>
      <c r="Q20" s="87"/>
      <c r="R20" s="87"/>
      <c r="S20" s="417">
        <v>500000</v>
      </c>
      <c r="T20" s="421">
        <v>0</v>
      </c>
    </row>
    <row r="21" spans="3:20" ht="15" customHeight="1">
      <c r="C21" s="308"/>
      <c r="D21" s="259"/>
      <c r="E21" s="260"/>
      <c r="F21" s="261"/>
      <c r="G21" s="696" t="s">
        <v>130</v>
      </c>
      <c r="H21" s="697"/>
      <c r="I21" s="697"/>
      <c r="J21" s="697"/>
      <c r="K21" s="697"/>
      <c r="L21" s="698"/>
      <c r="M21" s="280">
        <v>10000000</v>
      </c>
      <c r="N21" s="87"/>
      <c r="O21" s="87"/>
      <c r="P21" s="87"/>
      <c r="Q21" s="87"/>
      <c r="R21" s="87"/>
      <c r="S21" s="417">
        <v>10000000</v>
      </c>
      <c r="T21" s="421">
        <v>0</v>
      </c>
    </row>
    <row r="22" spans="3:20" ht="15" customHeight="1">
      <c r="C22" s="308"/>
      <c r="D22" s="259"/>
      <c r="E22" s="260"/>
      <c r="F22" s="261"/>
      <c r="G22" s="696" t="s">
        <v>162</v>
      </c>
      <c r="H22" s="697"/>
      <c r="I22" s="697"/>
      <c r="J22" s="697"/>
      <c r="K22" s="697"/>
      <c r="L22" s="698"/>
      <c r="M22" s="280">
        <v>80000</v>
      </c>
      <c r="N22" s="87"/>
      <c r="O22" s="87"/>
      <c r="P22" s="87"/>
      <c r="Q22" s="87"/>
      <c r="R22" s="87"/>
      <c r="S22" s="417">
        <v>80000</v>
      </c>
      <c r="T22" s="421">
        <v>80000</v>
      </c>
    </row>
    <row r="23" spans="3:20" ht="15" customHeight="1">
      <c r="C23" s="308"/>
      <c r="D23" s="259"/>
      <c r="E23" s="260"/>
      <c r="F23" s="261"/>
      <c r="G23" s="696" t="s">
        <v>190</v>
      </c>
      <c r="H23" s="697"/>
      <c r="I23" s="697"/>
      <c r="J23" s="697"/>
      <c r="K23" s="697"/>
      <c r="L23" s="698"/>
      <c r="M23" s="280">
        <v>517890</v>
      </c>
      <c r="N23" s="87"/>
      <c r="O23" s="87"/>
      <c r="P23" s="87"/>
      <c r="Q23" s="87"/>
      <c r="R23" s="87"/>
      <c r="S23" s="417">
        <v>517890</v>
      </c>
      <c r="T23" s="421">
        <v>416220</v>
      </c>
    </row>
    <row r="24" spans="3:20" ht="15" customHeight="1">
      <c r="C24" s="308"/>
      <c r="D24" s="259"/>
      <c r="E24" s="260"/>
      <c r="F24" s="261"/>
      <c r="G24" s="696" t="s">
        <v>132</v>
      </c>
      <c r="H24" s="697"/>
      <c r="I24" s="697"/>
      <c r="J24" s="697"/>
      <c r="K24" s="697"/>
      <c r="L24" s="698"/>
      <c r="M24" s="280">
        <v>35459</v>
      </c>
      <c r="N24" s="87"/>
      <c r="O24" s="87"/>
      <c r="P24" s="87"/>
      <c r="Q24" s="87"/>
      <c r="R24" s="87"/>
      <c r="S24" s="417">
        <v>35459</v>
      </c>
      <c r="T24" s="421">
        <v>0</v>
      </c>
    </row>
    <row r="25" spans="3:20" ht="15" customHeight="1">
      <c r="C25" s="1"/>
      <c r="D25" s="259"/>
      <c r="E25" s="260"/>
      <c r="F25" s="261"/>
      <c r="G25" s="696" t="s">
        <v>133</v>
      </c>
      <c r="H25" s="697"/>
      <c r="I25" s="697"/>
      <c r="J25" s="697"/>
      <c r="K25" s="697"/>
      <c r="L25" s="698"/>
      <c r="M25" s="280">
        <v>300000</v>
      </c>
      <c r="N25" s="87"/>
      <c r="O25" s="87"/>
      <c r="P25" s="87"/>
      <c r="Q25" s="87"/>
      <c r="R25" s="87"/>
      <c r="S25" s="417">
        <v>300000</v>
      </c>
      <c r="T25" s="421">
        <v>0</v>
      </c>
    </row>
    <row r="26" spans="3:20" ht="15" customHeight="1">
      <c r="C26" s="1"/>
      <c r="D26" s="259"/>
      <c r="E26" s="260"/>
      <c r="F26" s="261"/>
      <c r="G26" s="696" t="s">
        <v>140</v>
      </c>
      <c r="H26" s="697"/>
      <c r="I26" s="697"/>
      <c r="J26" s="697"/>
      <c r="K26" s="697"/>
      <c r="L26" s="698"/>
      <c r="M26" s="280">
        <v>500000</v>
      </c>
      <c r="N26" s="87"/>
      <c r="O26" s="87"/>
      <c r="P26" s="87"/>
      <c r="Q26" s="87"/>
      <c r="R26" s="87"/>
      <c r="S26" s="417">
        <v>500000</v>
      </c>
      <c r="T26" s="421">
        <v>0</v>
      </c>
    </row>
    <row r="27" spans="3:20" ht="15" customHeight="1">
      <c r="C27" s="1"/>
      <c r="D27" s="259"/>
      <c r="E27" s="260"/>
      <c r="F27" s="261"/>
      <c r="G27" s="696" t="s">
        <v>141</v>
      </c>
      <c r="H27" s="697"/>
      <c r="I27" s="697"/>
      <c r="J27" s="697"/>
      <c r="K27" s="697"/>
      <c r="L27" s="698"/>
      <c r="M27" s="280">
        <v>500000</v>
      </c>
      <c r="N27" s="87"/>
      <c r="O27" s="87"/>
      <c r="P27" s="87"/>
      <c r="Q27" s="87"/>
      <c r="R27" s="87"/>
      <c r="S27" s="417">
        <v>500000</v>
      </c>
      <c r="T27" s="421">
        <v>320028</v>
      </c>
    </row>
    <row r="28" spans="3:20" ht="15" customHeight="1">
      <c r="C28" s="1"/>
      <c r="D28" s="259"/>
      <c r="E28" s="260"/>
      <c r="F28" s="261"/>
      <c r="G28" s="696" t="s">
        <v>142</v>
      </c>
      <c r="H28" s="697"/>
      <c r="I28" s="697"/>
      <c r="J28" s="697"/>
      <c r="K28" s="697"/>
      <c r="L28" s="698"/>
      <c r="M28" s="280">
        <v>500000</v>
      </c>
      <c r="N28" s="87"/>
      <c r="O28" s="87"/>
      <c r="P28" s="87"/>
      <c r="Q28" s="87"/>
      <c r="R28" s="87"/>
      <c r="S28" s="417">
        <v>500000</v>
      </c>
      <c r="T28" s="421">
        <v>0</v>
      </c>
    </row>
    <row r="29" spans="3:20" ht="15" customHeight="1">
      <c r="C29" s="1"/>
      <c r="D29" s="259"/>
      <c r="E29" s="260"/>
      <c r="F29" s="261"/>
      <c r="G29" s="696" t="s">
        <v>188</v>
      </c>
      <c r="H29" s="697"/>
      <c r="I29" s="697"/>
      <c r="J29" s="697"/>
      <c r="K29" s="697"/>
      <c r="L29" s="698"/>
      <c r="M29" s="280">
        <v>0</v>
      </c>
      <c r="N29" s="87"/>
      <c r="O29" s="87"/>
      <c r="P29" s="87"/>
      <c r="Q29" s="87"/>
      <c r="R29" s="87"/>
      <c r="S29" s="417">
        <v>0</v>
      </c>
      <c r="T29" s="421">
        <v>106000</v>
      </c>
    </row>
    <row r="30" spans="3:20" ht="15" customHeight="1">
      <c r="C30" s="1"/>
      <c r="D30" s="731"/>
      <c r="E30" s="731"/>
      <c r="F30" s="731"/>
      <c r="G30" s="730" t="s">
        <v>87</v>
      </c>
      <c r="H30" s="730"/>
      <c r="I30" s="730"/>
      <c r="J30" s="730"/>
      <c r="K30" s="730"/>
      <c r="L30" s="730"/>
      <c r="M30" s="192">
        <f>M31+M32+M33+M34+M35</f>
        <v>44508438</v>
      </c>
      <c r="N30" s="87"/>
      <c r="O30" s="87"/>
      <c r="P30" s="87"/>
      <c r="Q30" s="87"/>
      <c r="R30" s="87"/>
      <c r="S30" s="418">
        <f>S31+S32+S33+S34+S35</f>
        <v>44508438</v>
      </c>
      <c r="T30" s="422">
        <f>T31+T32+T33</f>
        <v>13926683</v>
      </c>
    </row>
    <row r="31" spans="3:20" ht="15" customHeight="1">
      <c r="C31" s="1"/>
      <c r="D31" s="731"/>
      <c r="E31" s="731"/>
      <c r="F31" s="731"/>
      <c r="G31" s="726" t="s">
        <v>131</v>
      </c>
      <c r="H31" s="726"/>
      <c r="I31" s="726"/>
      <c r="J31" s="726"/>
      <c r="K31" s="726"/>
      <c r="L31" s="726"/>
      <c r="M31" s="193">
        <v>14361379</v>
      </c>
      <c r="N31" s="87"/>
      <c r="O31" s="87"/>
      <c r="P31" s="87"/>
      <c r="Q31" s="87"/>
      <c r="R31" s="87"/>
      <c r="S31" s="419">
        <v>14361379</v>
      </c>
      <c r="T31" s="421">
        <v>0</v>
      </c>
    </row>
    <row r="32" spans="3:20" ht="15" customHeight="1">
      <c r="C32" s="1"/>
      <c r="D32" s="731"/>
      <c r="E32" s="731"/>
      <c r="F32" s="731"/>
      <c r="G32" s="726" t="s">
        <v>97</v>
      </c>
      <c r="H32" s="726"/>
      <c r="I32" s="726"/>
      <c r="J32" s="726"/>
      <c r="K32" s="726"/>
      <c r="L32" s="726"/>
      <c r="M32" s="193">
        <v>500000</v>
      </c>
      <c r="N32" s="87"/>
      <c r="O32" s="87"/>
      <c r="P32" s="87"/>
      <c r="Q32" s="87"/>
      <c r="R32" s="87"/>
      <c r="S32" s="419">
        <v>500000</v>
      </c>
      <c r="T32" s="421">
        <v>0</v>
      </c>
    </row>
    <row r="33" spans="3:20" ht="15" customHeight="1">
      <c r="C33" s="1"/>
      <c r="D33" s="731"/>
      <c r="E33" s="731"/>
      <c r="F33" s="731"/>
      <c r="G33" s="726" t="s">
        <v>163</v>
      </c>
      <c r="H33" s="726"/>
      <c r="I33" s="726"/>
      <c r="J33" s="726"/>
      <c r="K33" s="726"/>
      <c r="L33" s="726"/>
      <c r="M33" s="193">
        <v>27647059</v>
      </c>
      <c r="N33" s="87"/>
      <c r="O33" s="87"/>
      <c r="P33" s="87"/>
      <c r="Q33" s="87"/>
      <c r="R33" s="87"/>
      <c r="S33" s="419">
        <v>27647059</v>
      </c>
      <c r="T33" s="421">
        <v>13926683</v>
      </c>
    </row>
    <row r="34" spans="3:20" ht="15" customHeight="1">
      <c r="C34" s="1"/>
      <c r="D34" s="740"/>
      <c r="E34" s="741"/>
      <c r="F34" s="742"/>
      <c r="G34" s="726" t="s">
        <v>139</v>
      </c>
      <c r="H34" s="726"/>
      <c r="I34" s="726"/>
      <c r="J34" s="726"/>
      <c r="K34" s="726"/>
      <c r="L34" s="726"/>
      <c r="M34" s="193">
        <v>1000000</v>
      </c>
      <c r="N34" s="87"/>
      <c r="O34" s="87"/>
      <c r="P34" s="87"/>
      <c r="Q34" s="87"/>
      <c r="R34" s="87"/>
      <c r="S34" s="419">
        <v>1000000</v>
      </c>
      <c r="T34" s="421">
        <v>0</v>
      </c>
    </row>
    <row r="35" spans="3:20" ht="15" customHeight="1">
      <c r="C35" s="1"/>
      <c r="D35" s="740"/>
      <c r="E35" s="741"/>
      <c r="F35" s="742"/>
      <c r="G35" s="726" t="s">
        <v>143</v>
      </c>
      <c r="H35" s="726"/>
      <c r="I35" s="726"/>
      <c r="J35" s="726"/>
      <c r="K35" s="726"/>
      <c r="L35" s="726"/>
      <c r="M35" s="193">
        <v>1000000</v>
      </c>
      <c r="N35" s="87"/>
      <c r="O35" s="87"/>
      <c r="P35" s="87"/>
      <c r="Q35" s="87"/>
      <c r="R35" s="87"/>
      <c r="S35" s="419">
        <v>1000000</v>
      </c>
      <c r="T35" s="421">
        <v>0</v>
      </c>
    </row>
    <row r="36" spans="3:20" ht="15" customHeight="1">
      <c r="C36" s="1"/>
      <c r="D36" s="731"/>
      <c r="E36" s="731"/>
      <c r="F36" s="731"/>
      <c r="G36" s="730" t="s">
        <v>88</v>
      </c>
      <c r="H36" s="730"/>
      <c r="I36" s="730"/>
      <c r="J36" s="730"/>
      <c r="K36" s="730"/>
      <c r="L36" s="730"/>
      <c r="M36" s="192">
        <v>0</v>
      </c>
      <c r="N36" s="87"/>
      <c r="O36" s="87"/>
      <c r="P36" s="87"/>
      <c r="Q36" s="87"/>
      <c r="R36" s="87"/>
      <c r="S36" s="418">
        <v>0</v>
      </c>
      <c r="T36" s="421">
        <v>0</v>
      </c>
    </row>
    <row r="37" spans="3:20" ht="15" customHeight="1">
      <c r="C37" s="1"/>
      <c r="D37" s="731"/>
      <c r="E37" s="731"/>
      <c r="F37" s="731"/>
      <c r="G37" s="730" t="s">
        <v>89</v>
      </c>
      <c r="H37" s="730"/>
      <c r="I37" s="730"/>
      <c r="J37" s="730"/>
      <c r="K37" s="730"/>
      <c r="L37" s="730"/>
      <c r="M37" s="192">
        <v>0</v>
      </c>
      <c r="N37" s="87"/>
      <c r="O37" s="87"/>
      <c r="P37" s="87"/>
      <c r="Q37" s="87"/>
      <c r="R37" s="87"/>
      <c r="S37" s="418">
        <v>1276910</v>
      </c>
      <c r="T37" s="422">
        <v>1276910</v>
      </c>
    </row>
    <row r="38" spans="3:20" ht="15" customHeight="1" thickBot="1">
      <c r="C38" s="727" t="s">
        <v>138</v>
      </c>
      <c r="D38" s="728"/>
      <c r="E38" s="728"/>
      <c r="F38" s="728"/>
      <c r="G38" s="728"/>
      <c r="H38" s="728"/>
      <c r="I38" s="728"/>
      <c r="J38" s="728"/>
      <c r="K38" s="728"/>
      <c r="L38" s="729"/>
      <c r="M38" s="304">
        <f>M7+M13+M19+M30+M36+M37</f>
        <v>197278515</v>
      </c>
      <c r="N38" s="14" t="e">
        <f>SUM(N7+#REF!+N13+N19,#REF!)</f>
        <v>#REF!</v>
      </c>
      <c r="O38" s="14" t="e">
        <f>SUM(O7+#REF!+O13+O19,#REF!)</f>
        <v>#REF!</v>
      </c>
      <c r="P38" s="14" t="e">
        <f>SUM(P7+#REF!+P13+P19,#REF!)</f>
        <v>#REF!</v>
      </c>
      <c r="Q38" s="14" t="e">
        <f>SUM(Q7+#REF!+Q13+Q19,#REF!)</f>
        <v>#REF!</v>
      </c>
      <c r="R38" s="14" t="e">
        <f>SUM(R7+#REF!+R13+R19,#REF!)</f>
        <v>#REF!</v>
      </c>
      <c r="S38" s="420">
        <f>S7+S13+S19+S30+S36+S37</f>
        <v>197278515</v>
      </c>
      <c r="T38" s="429">
        <f>T7+T13+T19+T30+T37</f>
        <v>129919169</v>
      </c>
    </row>
    <row r="39" ht="15.75" customHeight="1"/>
    <row r="40" ht="15" customHeight="1"/>
    <row r="42" ht="12.75">
      <c r="H42" s="71"/>
    </row>
    <row r="43" spans="12:13" ht="12.75">
      <c r="L43" s="191"/>
      <c r="M43" s="71"/>
    </row>
    <row r="44" spans="12:13" ht="12.75">
      <c r="L44" s="191"/>
      <c r="M44" s="71"/>
    </row>
    <row r="45" spans="12:13" ht="12.75">
      <c r="L45" s="191"/>
      <c r="M45" s="71"/>
    </row>
    <row r="46" spans="12:13" ht="12.75">
      <c r="L46" s="191"/>
      <c r="M46" s="71"/>
    </row>
    <row r="47" spans="12:13" ht="12.75">
      <c r="L47" s="191"/>
      <c r="M47" s="71"/>
    </row>
    <row r="48" spans="12:13" ht="12.75">
      <c r="L48" s="191"/>
      <c r="M48"/>
    </row>
    <row r="49" spans="12:13" ht="12.75">
      <c r="L49" s="191"/>
      <c r="M49"/>
    </row>
    <row r="50" ht="12.75">
      <c r="M50" s="71"/>
    </row>
  </sheetData>
  <sheetProtection/>
  <mergeCells count="70">
    <mergeCell ref="S15:S16"/>
    <mergeCell ref="G28:L28"/>
    <mergeCell ref="G35:L35"/>
    <mergeCell ref="I15:L16"/>
    <mergeCell ref="G24:L24"/>
    <mergeCell ref="D36:F36"/>
    <mergeCell ref="D17:F17"/>
    <mergeCell ref="D34:F34"/>
    <mergeCell ref="D35:F35"/>
    <mergeCell ref="G30:H30"/>
    <mergeCell ref="G26:L26"/>
    <mergeCell ref="G27:L27"/>
    <mergeCell ref="M15:M16"/>
    <mergeCell ref="I9:L10"/>
    <mergeCell ref="G36:L36"/>
    <mergeCell ref="G31:L31"/>
    <mergeCell ref="G32:L32"/>
    <mergeCell ref="G33:L33"/>
    <mergeCell ref="I12:L12"/>
    <mergeCell ref="G17:H17"/>
    <mergeCell ref="I17:L17"/>
    <mergeCell ref="G22:L22"/>
    <mergeCell ref="C38:L38"/>
    <mergeCell ref="D19:F19"/>
    <mergeCell ref="G19:L19"/>
    <mergeCell ref="G37:L37"/>
    <mergeCell ref="I30:L30"/>
    <mergeCell ref="D30:F30"/>
    <mergeCell ref="D32:F32"/>
    <mergeCell ref="G23:L23"/>
    <mergeCell ref="D33:F33"/>
    <mergeCell ref="D37:F37"/>
    <mergeCell ref="D8:F8"/>
    <mergeCell ref="K3:L3"/>
    <mergeCell ref="D4:G4"/>
    <mergeCell ref="G8:H8"/>
    <mergeCell ref="G34:L34"/>
    <mergeCell ref="I8:L8"/>
    <mergeCell ref="G15:H15"/>
    <mergeCell ref="D31:F31"/>
    <mergeCell ref="K1:L1"/>
    <mergeCell ref="D2:G2"/>
    <mergeCell ref="D1:G1"/>
    <mergeCell ref="H1:J1"/>
    <mergeCell ref="H2:J2"/>
    <mergeCell ref="D9:F9"/>
    <mergeCell ref="K2:L2"/>
    <mergeCell ref="K4:L4"/>
    <mergeCell ref="D3:G3"/>
    <mergeCell ref="H3:J3"/>
    <mergeCell ref="C6:L6"/>
    <mergeCell ref="G29:L29"/>
    <mergeCell ref="G25:L25"/>
    <mergeCell ref="D13:F13"/>
    <mergeCell ref="G14:H14"/>
    <mergeCell ref="I18:L18"/>
    <mergeCell ref="D15:F15"/>
    <mergeCell ref="I14:L14"/>
    <mergeCell ref="G9:H9"/>
    <mergeCell ref="D7:F7"/>
    <mergeCell ref="H4:J4"/>
    <mergeCell ref="G20:L20"/>
    <mergeCell ref="G21:L21"/>
    <mergeCell ref="D14:F14"/>
    <mergeCell ref="G13:L13"/>
    <mergeCell ref="C5:L5"/>
    <mergeCell ref="D12:F12"/>
    <mergeCell ref="G12:H12"/>
    <mergeCell ref="G7:L7"/>
    <mergeCell ref="I11:L11"/>
  </mergeCells>
  <conditionalFormatting sqref="Q20:R37">
    <cfRule type="expression" priority="1" dxfId="0" stopIfTrue="1">
      <formula>"SZUM('hivatal részletes ktvetése'!$P$18;'hivatal részletes ktvetése'!$P$29;'hivatal részletes ktvetése'!$P$37;'hivatal részletes ktvetése'!$P$51)"</formula>
    </cfRule>
  </conditionalFormatting>
  <printOptions verticalCentered="1"/>
  <pageMargins left="0" right="0.15748031496062992" top="0.8661417322834646" bottom="0.9055118110236221" header="0.5118110236220472" footer="0.5118110236220472"/>
  <pageSetup horizontalDpi="600" verticalDpi="600" orientation="portrait" paperSize="9" scale="75" r:id="rId1"/>
  <headerFooter alignWithMargins="0">
    <oddHeader>&amp;C&amp;"Arial,Félkövér"&amp;12Önkormányzati kiadások&amp;R7/2019.(V.31.) Kt.sz.rendelet 2. számú melléklete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C16">
      <selection activeCell="C20" sqref="C20:P20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18.00390625" style="0" customWidth="1"/>
    <col min="4" max="4" width="9.421875" style="0" customWidth="1"/>
    <col min="5" max="6" width="9.57421875" style="0" customWidth="1"/>
    <col min="7" max="8" width="9.28125" style="0" customWidth="1"/>
    <col min="9" max="9" width="10.00390625" style="0" customWidth="1"/>
    <col min="10" max="10" width="11.421875" style="0" customWidth="1"/>
    <col min="11" max="11" width="9.28125" style="0" customWidth="1"/>
    <col min="12" max="12" width="9.7109375" style="0" customWidth="1"/>
    <col min="13" max="13" width="9.421875" style="0" customWidth="1"/>
    <col min="14" max="14" width="9.7109375" style="0" customWidth="1"/>
    <col min="15" max="15" width="11.140625" style="0" customWidth="1"/>
    <col min="16" max="16" width="13.00390625" style="0" customWidth="1"/>
    <col min="17" max="17" width="11.8515625" style="0" bestFit="1" customWidth="1"/>
    <col min="18" max="18" width="12.57421875" style="0" customWidth="1"/>
    <col min="23" max="23" width="10.57421875" style="0" bestFit="1" customWidth="1"/>
  </cols>
  <sheetData>
    <row r="1" ht="0.75" customHeight="1">
      <c r="C1" s="3"/>
    </row>
    <row r="2" spans="1:16" ht="14.25">
      <c r="A2" s="15"/>
      <c r="B2" s="15"/>
      <c r="C2" s="745" t="s">
        <v>365</v>
      </c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16" ht="14.25">
      <c r="A3" s="15"/>
      <c r="B3" s="15"/>
      <c r="C3" s="746" t="s">
        <v>19</v>
      </c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</row>
    <row r="4" spans="1:16" ht="18.75" customHeight="1">
      <c r="A4" s="15"/>
      <c r="B4" s="15"/>
      <c r="C4" s="295"/>
      <c r="D4" s="295"/>
      <c r="E4" s="295"/>
      <c r="F4" s="296"/>
      <c r="G4" s="296"/>
      <c r="H4" s="297"/>
      <c r="I4" s="335" t="s">
        <v>166</v>
      </c>
      <c r="J4" s="298"/>
      <c r="K4" s="298"/>
      <c r="L4" s="298"/>
      <c r="M4" s="298"/>
      <c r="N4" s="298"/>
      <c r="O4" s="299"/>
      <c r="P4" s="300" t="s">
        <v>136</v>
      </c>
    </row>
    <row r="5" spans="1:16" ht="18.75" customHeight="1">
      <c r="A5" s="15"/>
      <c r="B5" s="15"/>
      <c r="C5" s="301" t="s">
        <v>18</v>
      </c>
      <c r="D5" s="301" t="s">
        <v>20</v>
      </c>
      <c r="E5" s="301" t="s">
        <v>21</v>
      </c>
      <c r="F5" s="301" t="s">
        <v>22</v>
      </c>
      <c r="G5" s="301" t="s">
        <v>23</v>
      </c>
      <c r="H5" s="301" t="s">
        <v>24</v>
      </c>
      <c r="I5" s="301" t="s">
        <v>25</v>
      </c>
      <c r="J5" s="301" t="s">
        <v>26</v>
      </c>
      <c r="K5" s="301" t="s">
        <v>27</v>
      </c>
      <c r="L5" s="301" t="s">
        <v>28</v>
      </c>
      <c r="M5" s="302" t="s">
        <v>29</v>
      </c>
      <c r="N5" s="301" t="s">
        <v>30</v>
      </c>
      <c r="O5" s="301" t="s">
        <v>31</v>
      </c>
      <c r="P5" s="302" t="s">
        <v>32</v>
      </c>
    </row>
    <row r="6" spans="1:16" ht="18.75" customHeight="1">
      <c r="A6" s="15"/>
      <c r="B6" s="15"/>
      <c r="C6" s="302" t="s">
        <v>1</v>
      </c>
      <c r="D6" s="294"/>
      <c r="E6" s="294"/>
      <c r="F6" s="303"/>
      <c r="G6" s="303"/>
      <c r="H6" s="303"/>
      <c r="I6" s="303"/>
      <c r="J6" s="293"/>
      <c r="K6" s="293"/>
      <c r="L6" s="293"/>
      <c r="M6" s="293"/>
      <c r="N6" s="293"/>
      <c r="O6" s="293"/>
      <c r="P6" s="303"/>
    </row>
    <row r="7" spans="1:17" ht="60" customHeight="1">
      <c r="A7" s="15"/>
      <c r="B7" s="15"/>
      <c r="C7" s="180" t="s">
        <v>72</v>
      </c>
      <c r="D7" s="293">
        <v>3679737</v>
      </c>
      <c r="E7" s="293">
        <v>0</v>
      </c>
      <c r="F7" s="293">
        <v>10615977</v>
      </c>
      <c r="G7" s="293">
        <v>6750538</v>
      </c>
      <c r="H7" s="293">
        <v>8034439</v>
      </c>
      <c r="I7" s="293">
        <v>6080400</v>
      </c>
      <c r="J7" s="293">
        <v>9257927</v>
      </c>
      <c r="K7" s="293">
        <v>5655659</v>
      </c>
      <c r="L7" s="293">
        <v>5338685</v>
      </c>
      <c r="M7" s="293">
        <v>7701291</v>
      </c>
      <c r="N7" s="293">
        <v>9682174</v>
      </c>
      <c r="O7" s="293">
        <v>13300770</v>
      </c>
      <c r="P7" s="293">
        <f>SUM(D7:O7)</f>
        <v>86097597</v>
      </c>
      <c r="Q7" s="333"/>
    </row>
    <row r="8" spans="1:17" ht="62.25" customHeight="1">
      <c r="A8" s="15"/>
      <c r="B8" s="15"/>
      <c r="C8" s="303" t="s">
        <v>90</v>
      </c>
      <c r="D8" s="293">
        <v>0</v>
      </c>
      <c r="E8" s="293">
        <v>0</v>
      </c>
      <c r="F8" s="293">
        <v>15000000</v>
      </c>
      <c r="G8" s="293">
        <v>35458</v>
      </c>
      <c r="H8" s="293">
        <v>13138872</v>
      </c>
      <c r="I8" s="293">
        <v>0</v>
      </c>
      <c r="J8" s="293">
        <v>0</v>
      </c>
      <c r="K8" s="293">
        <v>0</v>
      </c>
      <c r="L8" s="293">
        <v>0</v>
      </c>
      <c r="M8" s="293">
        <v>0</v>
      </c>
      <c r="N8" s="293">
        <v>0</v>
      </c>
      <c r="O8" s="293">
        <v>0</v>
      </c>
      <c r="P8" s="293">
        <f aca="true" t="shared" si="0" ref="P8:P14">SUM(D8:O8)</f>
        <v>28174330</v>
      </c>
      <c r="Q8" s="333"/>
    </row>
    <row r="9" spans="1:17" ht="40.5" customHeight="1">
      <c r="A9" s="15"/>
      <c r="B9" s="15"/>
      <c r="C9" s="303" t="s">
        <v>73</v>
      </c>
      <c r="D9" s="293">
        <v>96617</v>
      </c>
      <c r="E9" s="293">
        <v>154632</v>
      </c>
      <c r="F9" s="293">
        <v>3750</v>
      </c>
      <c r="G9" s="293">
        <v>10030285</v>
      </c>
      <c r="H9" s="293">
        <v>887869</v>
      </c>
      <c r="I9" s="293">
        <v>972816</v>
      </c>
      <c r="J9" s="293">
        <v>156721</v>
      </c>
      <c r="K9" s="293">
        <v>346172</v>
      </c>
      <c r="L9" s="293">
        <v>4045523</v>
      </c>
      <c r="M9" s="293">
        <v>2032932</v>
      </c>
      <c r="N9" s="293">
        <v>347922</v>
      </c>
      <c r="O9" s="293">
        <v>2209325</v>
      </c>
      <c r="P9" s="293">
        <f t="shared" si="0"/>
        <v>21284564</v>
      </c>
      <c r="Q9" s="333"/>
    </row>
    <row r="10" spans="1:17" ht="18.75" customHeight="1">
      <c r="A10" s="15"/>
      <c r="B10" s="15"/>
      <c r="C10" s="303" t="s">
        <v>9</v>
      </c>
      <c r="D10" s="293">
        <v>1495049</v>
      </c>
      <c r="E10" s="293">
        <v>744349</v>
      </c>
      <c r="F10" s="293">
        <v>2202193</v>
      </c>
      <c r="G10" s="293">
        <v>1432437</v>
      </c>
      <c r="H10" s="293">
        <v>2252136</v>
      </c>
      <c r="I10" s="293">
        <v>1329519</v>
      </c>
      <c r="J10" s="293">
        <v>2092258</v>
      </c>
      <c r="K10" s="293">
        <v>1399534</v>
      </c>
      <c r="L10" s="293">
        <v>853364</v>
      </c>
      <c r="M10" s="293">
        <v>2178755</v>
      </c>
      <c r="N10" s="293">
        <v>855889</v>
      </c>
      <c r="O10" s="293">
        <v>2216109</v>
      </c>
      <c r="P10" s="293">
        <f t="shared" si="0"/>
        <v>19051592</v>
      </c>
      <c r="Q10" s="333"/>
    </row>
    <row r="11" spans="1:17" ht="31.5" customHeight="1">
      <c r="A11" s="15"/>
      <c r="B11" s="15"/>
      <c r="C11" s="303" t="s">
        <v>81</v>
      </c>
      <c r="D11" s="293">
        <v>2002</v>
      </c>
      <c r="E11" s="293">
        <v>0</v>
      </c>
      <c r="F11" s="293">
        <v>0</v>
      </c>
      <c r="G11" s="293"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293">
        <v>0</v>
      </c>
      <c r="N11" s="293">
        <v>0</v>
      </c>
      <c r="O11" s="293">
        <v>0</v>
      </c>
      <c r="P11" s="293">
        <f t="shared" si="0"/>
        <v>2002</v>
      </c>
      <c r="Q11" s="333"/>
    </row>
    <row r="12" spans="1:17" ht="46.5" customHeight="1">
      <c r="A12" s="15"/>
      <c r="B12" s="15"/>
      <c r="C12" s="180" t="s">
        <v>91</v>
      </c>
      <c r="D12" s="293">
        <v>0</v>
      </c>
      <c r="E12" s="293">
        <v>0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  <c r="L12" s="293">
        <v>20000</v>
      </c>
      <c r="M12" s="293">
        <v>0</v>
      </c>
      <c r="N12" s="293">
        <v>0</v>
      </c>
      <c r="O12" s="293">
        <v>35310334</v>
      </c>
      <c r="P12" s="293">
        <f t="shared" si="0"/>
        <v>35330334</v>
      </c>
      <c r="Q12" s="333"/>
    </row>
    <row r="13" spans="1:17" ht="46.5" customHeight="1">
      <c r="A13" s="15"/>
      <c r="B13" s="15"/>
      <c r="C13" s="180" t="s">
        <v>112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f t="shared" si="0"/>
        <v>0</v>
      </c>
      <c r="Q13" s="333"/>
    </row>
    <row r="14" spans="1:17" ht="32.25" customHeight="1">
      <c r="A14" s="15"/>
      <c r="B14" s="15"/>
      <c r="C14" s="180" t="s">
        <v>83</v>
      </c>
      <c r="D14" s="293">
        <v>0</v>
      </c>
      <c r="E14" s="293">
        <v>0</v>
      </c>
      <c r="F14" s="293">
        <v>56947219</v>
      </c>
      <c r="G14" s="293">
        <v>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f t="shared" si="0"/>
        <v>56947219</v>
      </c>
      <c r="Q14" s="333"/>
    </row>
    <row r="15" spans="1:17" ht="18.75" customHeight="1">
      <c r="A15" s="15"/>
      <c r="B15" s="15"/>
      <c r="C15" s="305" t="s">
        <v>33</v>
      </c>
      <c r="D15" s="336">
        <f>SUM(D7:D14)</f>
        <v>5273405</v>
      </c>
      <c r="E15" s="336">
        <f aca="true" t="shared" si="1" ref="E15:P15">SUM(E7:E14)</f>
        <v>898981</v>
      </c>
      <c r="F15" s="336">
        <f t="shared" si="1"/>
        <v>84769139</v>
      </c>
      <c r="G15" s="336">
        <f t="shared" si="1"/>
        <v>18248718</v>
      </c>
      <c r="H15" s="336">
        <f t="shared" si="1"/>
        <v>24313316</v>
      </c>
      <c r="I15" s="336">
        <f t="shared" si="1"/>
        <v>8382735</v>
      </c>
      <c r="J15" s="336">
        <f t="shared" si="1"/>
        <v>11506906</v>
      </c>
      <c r="K15" s="336">
        <f t="shared" si="1"/>
        <v>7401365</v>
      </c>
      <c r="L15" s="336">
        <f t="shared" si="1"/>
        <v>10257572</v>
      </c>
      <c r="M15" s="336">
        <f t="shared" si="1"/>
        <v>11912978</v>
      </c>
      <c r="N15" s="336">
        <f t="shared" si="1"/>
        <v>10885985</v>
      </c>
      <c r="O15" s="336">
        <f t="shared" si="1"/>
        <v>53036538</v>
      </c>
      <c r="P15" s="336">
        <f t="shared" si="1"/>
        <v>246887638</v>
      </c>
      <c r="Q15" s="334"/>
    </row>
    <row r="16" spans="1:16" ht="18.75" customHeight="1">
      <c r="A16" s="15"/>
      <c r="B16" s="15"/>
      <c r="C16" s="207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ht="18.75" customHeight="1">
      <c r="A17" s="15"/>
      <c r="B17" s="15"/>
      <c r="C17" s="20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8.75" customHeight="1">
      <c r="A18" s="15"/>
      <c r="B18" s="15"/>
      <c r="C18" s="2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18.75" customHeight="1">
      <c r="A19" s="15"/>
      <c r="B19" s="15"/>
      <c r="C19" s="2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ht="18.75" customHeight="1">
      <c r="A20" s="15"/>
      <c r="B20" s="15"/>
      <c r="C20" s="747" t="s">
        <v>366</v>
      </c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</row>
    <row r="21" spans="1:16" ht="18.75" customHeight="1">
      <c r="A21" s="15"/>
      <c r="B21" s="15"/>
      <c r="C21" s="746" t="s">
        <v>19</v>
      </c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P21" s="746"/>
    </row>
    <row r="22" spans="1:16" ht="18.75" customHeight="1">
      <c r="A22" s="15"/>
      <c r="B22" s="15"/>
      <c r="C22" s="295"/>
      <c r="D22" s="295"/>
      <c r="E22" s="295"/>
      <c r="F22" s="296"/>
      <c r="G22" s="296"/>
      <c r="H22" s="297"/>
      <c r="I22" s="335" t="s">
        <v>166</v>
      </c>
      <c r="J22" s="298"/>
      <c r="K22" s="298"/>
      <c r="L22" s="298"/>
      <c r="M22" s="298"/>
      <c r="N22" s="298"/>
      <c r="O22" s="299"/>
      <c r="P22" s="300" t="s">
        <v>136</v>
      </c>
    </row>
    <row r="23" spans="1:16" ht="18.75" customHeight="1">
      <c r="A23" s="15"/>
      <c r="B23" s="15"/>
      <c r="C23" s="301" t="s">
        <v>18</v>
      </c>
      <c r="D23" s="301" t="s">
        <v>20</v>
      </c>
      <c r="E23" s="301" t="s">
        <v>21</v>
      </c>
      <c r="F23" s="301" t="s">
        <v>22</v>
      </c>
      <c r="G23" s="301" t="s">
        <v>23</v>
      </c>
      <c r="H23" s="301" t="s">
        <v>24</v>
      </c>
      <c r="I23" s="301" t="s">
        <v>25</v>
      </c>
      <c r="J23" s="301" t="s">
        <v>26</v>
      </c>
      <c r="K23" s="301" t="s">
        <v>27</v>
      </c>
      <c r="L23" s="301" t="s">
        <v>28</v>
      </c>
      <c r="M23" s="302" t="s">
        <v>29</v>
      </c>
      <c r="N23" s="301" t="s">
        <v>30</v>
      </c>
      <c r="O23" s="301" t="s">
        <v>31</v>
      </c>
      <c r="P23" s="302" t="s">
        <v>32</v>
      </c>
    </row>
    <row r="24" spans="1:16" ht="18.75" customHeight="1">
      <c r="A24" s="15"/>
      <c r="B24" s="15"/>
      <c r="C24" s="302" t="s">
        <v>17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301"/>
      <c r="P24" s="293"/>
    </row>
    <row r="25" spans="1:17" ht="18.75" customHeight="1">
      <c r="A25" s="15"/>
      <c r="B25" s="15"/>
      <c r="C25" s="303" t="s">
        <v>12</v>
      </c>
      <c r="D25">
        <v>4114990</v>
      </c>
      <c r="E25">
        <v>3034016</v>
      </c>
      <c r="F25">
        <v>3021932</v>
      </c>
      <c r="G25">
        <v>2909494</v>
      </c>
      <c r="H25">
        <v>2879723</v>
      </c>
      <c r="I25">
        <v>3192391</v>
      </c>
      <c r="J25">
        <v>2459533</v>
      </c>
      <c r="K25">
        <v>2398869</v>
      </c>
      <c r="L25">
        <v>2249736</v>
      </c>
      <c r="M25">
        <v>2429372</v>
      </c>
      <c r="N25">
        <v>2164555</v>
      </c>
      <c r="O25">
        <v>2971147</v>
      </c>
      <c r="P25" s="293">
        <f>SUM(D25:O25)</f>
        <v>33825758</v>
      </c>
      <c r="Q25" s="333"/>
    </row>
    <row r="26" spans="1:17" ht="61.5" customHeight="1">
      <c r="A26" s="15"/>
      <c r="B26" s="15"/>
      <c r="C26" s="179" t="s">
        <v>85</v>
      </c>
      <c r="D26" s="293">
        <v>428586</v>
      </c>
      <c r="E26" s="293">
        <v>382138</v>
      </c>
      <c r="F26" s="293">
        <v>379467</v>
      </c>
      <c r="G26" s="73">
        <v>377315</v>
      </c>
      <c r="H26" s="293">
        <v>383195</v>
      </c>
      <c r="I26" s="293">
        <v>441757</v>
      </c>
      <c r="J26" s="293">
        <v>309647</v>
      </c>
      <c r="K26" s="293">
        <v>345234</v>
      </c>
      <c r="L26" s="293">
        <v>330687</v>
      </c>
      <c r="M26" s="293">
        <v>348204</v>
      </c>
      <c r="N26" s="293">
        <v>331068</v>
      </c>
      <c r="O26" s="293">
        <v>515264</v>
      </c>
      <c r="P26" s="293">
        <f>SUM(D26:O26)</f>
        <v>4572562</v>
      </c>
      <c r="Q26" s="333"/>
    </row>
    <row r="27" spans="1:17" ht="18.75" customHeight="1">
      <c r="A27" s="15"/>
      <c r="B27" s="15"/>
      <c r="C27" s="179" t="s">
        <v>14</v>
      </c>
      <c r="D27" s="293">
        <v>2266832</v>
      </c>
      <c r="E27" s="293">
        <v>4502040</v>
      </c>
      <c r="F27" s="293">
        <v>5455578</v>
      </c>
      <c r="G27" s="73">
        <v>3163572</v>
      </c>
      <c r="H27" s="293">
        <v>4069790</v>
      </c>
      <c r="I27" s="293">
        <v>4373922</v>
      </c>
      <c r="J27" s="293">
        <v>3818184</v>
      </c>
      <c r="K27" s="293">
        <v>3781033</v>
      </c>
      <c r="L27" s="293">
        <v>4430604</v>
      </c>
      <c r="M27" s="293">
        <v>4400677</v>
      </c>
      <c r="N27" s="293">
        <v>3687554</v>
      </c>
      <c r="O27" s="293">
        <v>7721460</v>
      </c>
      <c r="P27" s="293">
        <f aca="true" t="shared" si="2" ref="P27:P32">SUM(D27:O27)</f>
        <v>51671246</v>
      </c>
      <c r="Q27" s="333"/>
    </row>
    <row r="28" spans="1:17" ht="36.75" customHeight="1">
      <c r="A28" s="15"/>
      <c r="B28" s="15"/>
      <c r="C28" s="179" t="s">
        <v>40</v>
      </c>
      <c r="D28" s="293">
        <v>32500</v>
      </c>
      <c r="E28" s="293">
        <v>32500</v>
      </c>
      <c r="F28" s="293">
        <v>65000</v>
      </c>
      <c r="G28" s="73">
        <v>35000</v>
      </c>
      <c r="H28" s="293">
        <v>62500</v>
      </c>
      <c r="I28" s="293">
        <v>32500</v>
      </c>
      <c r="J28" s="293">
        <v>30000</v>
      </c>
      <c r="K28" s="293">
        <v>65000</v>
      </c>
      <c r="L28" s="293">
        <v>60000</v>
      </c>
      <c r="M28" s="293">
        <v>55000</v>
      </c>
      <c r="N28" s="293">
        <v>0</v>
      </c>
      <c r="O28" s="293">
        <v>382500</v>
      </c>
      <c r="P28" s="293">
        <f t="shared" si="2"/>
        <v>852500</v>
      </c>
      <c r="Q28" s="333"/>
    </row>
    <row r="29" spans="1:17" ht="33.75" customHeight="1">
      <c r="A29" s="15"/>
      <c r="B29" s="15"/>
      <c r="C29" s="179" t="s">
        <v>110</v>
      </c>
      <c r="D29" s="293">
        <v>252027</v>
      </c>
      <c r="E29" s="293">
        <v>283626</v>
      </c>
      <c r="F29" s="293">
        <v>690411</v>
      </c>
      <c r="G29" s="73">
        <v>277221</v>
      </c>
      <c r="H29" s="293">
        <v>0</v>
      </c>
      <c r="I29" s="293">
        <v>0</v>
      </c>
      <c r="J29" s="293">
        <v>0</v>
      </c>
      <c r="K29" s="293">
        <v>57225</v>
      </c>
      <c r="L29" s="293">
        <v>0</v>
      </c>
      <c r="M29" s="293">
        <v>206000</v>
      </c>
      <c r="N29" s="293">
        <v>112000</v>
      </c>
      <c r="O29" s="293">
        <v>20992752</v>
      </c>
      <c r="P29" s="293">
        <f t="shared" si="2"/>
        <v>22871262</v>
      </c>
      <c r="Q29" s="333"/>
    </row>
    <row r="30" spans="1:17" ht="18.75" customHeight="1">
      <c r="A30" s="15"/>
      <c r="B30" s="15"/>
      <c r="C30" s="179" t="s">
        <v>47</v>
      </c>
      <c r="D30" s="293">
        <v>106000</v>
      </c>
      <c r="E30" s="293">
        <v>59900</v>
      </c>
      <c r="F30" s="293">
        <v>0</v>
      </c>
      <c r="G30" s="73">
        <v>0</v>
      </c>
      <c r="H30" s="293">
        <v>0</v>
      </c>
      <c r="I30" s="293">
        <v>47521</v>
      </c>
      <c r="J30" s="293">
        <v>0</v>
      </c>
      <c r="K30" s="293">
        <v>0</v>
      </c>
      <c r="L30" s="293">
        <v>50797</v>
      </c>
      <c r="M30" s="293">
        <v>119260</v>
      </c>
      <c r="N30" s="293">
        <v>122550</v>
      </c>
      <c r="O30" s="293">
        <v>416220</v>
      </c>
      <c r="P30" s="293">
        <f t="shared" si="2"/>
        <v>922248</v>
      </c>
      <c r="Q30" s="333"/>
    </row>
    <row r="31" spans="1:17" ht="18.75" customHeight="1">
      <c r="A31" s="15"/>
      <c r="B31" s="15"/>
      <c r="C31" s="179" t="s">
        <v>87</v>
      </c>
      <c r="D31" s="293">
        <v>0</v>
      </c>
      <c r="E31" s="293">
        <v>0</v>
      </c>
      <c r="F31" s="293">
        <v>0</v>
      </c>
      <c r="G31" s="7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0</v>
      </c>
      <c r="N31" s="293">
        <v>13926683</v>
      </c>
      <c r="O31" s="293">
        <v>0</v>
      </c>
      <c r="P31" s="293">
        <f t="shared" si="2"/>
        <v>13926683</v>
      </c>
      <c r="Q31" s="333"/>
    </row>
    <row r="32" spans="1:17" ht="40.5" customHeight="1">
      <c r="A32" s="15"/>
      <c r="B32" s="15"/>
      <c r="C32" s="179" t="s">
        <v>88</v>
      </c>
      <c r="D32" s="293">
        <v>0</v>
      </c>
      <c r="E32" s="293">
        <v>0</v>
      </c>
      <c r="F32" s="293">
        <v>0</v>
      </c>
      <c r="G32" s="7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f t="shared" si="2"/>
        <v>0</v>
      </c>
      <c r="Q32" s="333"/>
    </row>
    <row r="33" spans="1:17" ht="36" customHeight="1">
      <c r="A33" s="15"/>
      <c r="B33" s="15"/>
      <c r="C33" s="179" t="s">
        <v>89</v>
      </c>
      <c r="D33" s="293">
        <v>0</v>
      </c>
      <c r="E33" s="293">
        <v>0</v>
      </c>
      <c r="F33" s="293">
        <v>1276910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0</v>
      </c>
      <c r="M33" s="293">
        <v>0</v>
      </c>
      <c r="N33" s="293">
        <v>0</v>
      </c>
      <c r="O33" s="293">
        <v>0</v>
      </c>
      <c r="P33" s="293">
        <f>SUM(D33:O33)</f>
        <v>1276910</v>
      </c>
      <c r="Q33" s="333"/>
    </row>
    <row r="34" spans="1:17" ht="18.75" customHeight="1">
      <c r="A34" s="15"/>
      <c r="B34" s="15"/>
      <c r="C34" s="290" t="s">
        <v>60</v>
      </c>
      <c r="D34" s="178">
        <f>SUM(D25:D33)</f>
        <v>7200935</v>
      </c>
      <c r="E34" s="178">
        <f aca="true" t="shared" si="3" ref="E34:P34">SUM(E25:E33)</f>
        <v>8294220</v>
      </c>
      <c r="F34" s="178">
        <f t="shared" si="3"/>
        <v>10889298</v>
      </c>
      <c r="G34" s="178">
        <f t="shared" si="3"/>
        <v>6762602</v>
      </c>
      <c r="H34" s="178">
        <f t="shared" si="3"/>
        <v>7395208</v>
      </c>
      <c r="I34" s="178">
        <f t="shared" si="3"/>
        <v>8088091</v>
      </c>
      <c r="J34" s="178">
        <f t="shared" si="3"/>
        <v>6617364</v>
      </c>
      <c r="K34" s="178">
        <f t="shared" si="3"/>
        <v>6647361</v>
      </c>
      <c r="L34" s="178">
        <f t="shared" si="3"/>
        <v>7121824</v>
      </c>
      <c r="M34" s="178">
        <f t="shared" si="3"/>
        <v>7558513</v>
      </c>
      <c r="N34" s="178">
        <f t="shared" si="3"/>
        <v>20344410</v>
      </c>
      <c r="O34" s="178">
        <f t="shared" si="3"/>
        <v>32999343</v>
      </c>
      <c r="P34" s="178">
        <f t="shared" si="3"/>
        <v>129919169</v>
      </c>
      <c r="Q34" s="333"/>
    </row>
    <row r="35" ht="12.75">
      <c r="T35" s="4"/>
    </row>
  </sheetData>
  <sheetProtection/>
  <mergeCells count="4">
    <mergeCell ref="C2:P2"/>
    <mergeCell ref="C3:P3"/>
    <mergeCell ref="C20:P20"/>
    <mergeCell ref="C21:P21"/>
  </mergeCells>
  <printOptions/>
  <pageMargins left="0.2" right="0.22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zoomScale="75" zoomScaleNormal="75" zoomScalePageLayoutView="0" workbookViewId="0" topLeftCell="A46">
      <selection activeCell="A2" sqref="A2:H2"/>
    </sheetView>
  </sheetViews>
  <sheetFormatPr defaultColWidth="9.140625" defaultRowHeight="12.75"/>
  <cols>
    <col min="1" max="1" width="38.57421875" style="0" customWidth="1"/>
    <col min="2" max="2" width="11.140625" style="0" bestFit="1" customWidth="1"/>
    <col min="3" max="3" width="5.8515625" style="0" customWidth="1"/>
    <col min="4" max="4" width="6.7109375" style="0" customWidth="1"/>
    <col min="6" max="6" width="38.28125" style="0" customWidth="1"/>
    <col min="7" max="7" width="15.28125" style="0" customWidth="1"/>
    <col min="8" max="8" width="12.28125" style="0" bestFit="1" customWidth="1"/>
    <col min="10" max="10" width="12.57421875" style="0" customWidth="1"/>
  </cols>
  <sheetData>
    <row r="2" spans="1:8" ht="12.75" customHeight="1">
      <c r="A2" s="750" t="s">
        <v>367</v>
      </c>
      <c r="B2" s="750"/>
      <c r="C2" s="750"/>
      <c r="D2" s="750"/>
      <c r="E2" s="750"/>
      <c r="F2" s="750"/>
      <c r="G2" s="750"/>
      <c r="H2" s="750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5.75" customHeight="1">
      <c r="A4" s="751" t="s">
        <v>167</v>
      </c>
      <c r="B4" s="751"/>
      <c r="C4" s="751"/>
      <c r="D4" s="751"/>
      <c r="E4" s="751"/>
      <c r="F4" s="751"/>
      <c r="G4" s="751"/>
      <c r="H4" s="751"/>
    </row>
    <row r="5" spans="1:8" ht="15" thickBot="1">
      <c r="A5" s="748" t="s">
        <v>37</v>
      </c>
      <c r="B5" s="748"/>
      <c r="C5" s="748"/>
      <c r="D5" s="748"/>
      <c r="E5" s="748"/>
      <c r="F5" s="748"/>
      <c r="G5" s="748"/>
      <c r="H5" s="752"/>
    </row>
    <row r="6" spans="1:8" ht="15.75" thickBot="1">
      <c r="A6" s="283" t="s">
        <v>1</v>
      </c>
      <c r="B6" s="18" t="s">
        <v>134</v>
      </c>
      <c r="C6" s="19"/>
      <c r="D6" s="18"/>
      <c r="E6" s="20"/>
      <c r="F6" s="284" t="s">
        <v>17</v>
      </c>
      <c r="G6" s="200"/>
      <c r="H6" s="203" t="s">
        <v>134</v>
      </c>
    </row>
    <row r="7" spans="1:8" ht="15.75" thickBot="1">
      <c r="A7" s="21">
        <v>2018</v>
      </c>
      <c r="B7" s="22"/>
      <c r="C7" s="23"/>
      <c r="D7" s="22"/>
      <c r="E7" s="24"/>
      <c r="F7" s="24">
        <v>2018</v>
      </c>
      <c r="G7" s="201"/>
      <c r="H7" s="204"/>
    </row>
    <row r="8" spans="1:8" ht="15.75" thickBot="1">
      <c r="A8" s="210"/>
      <c r="B8" s="113"/>
      <c r="C8" s="76"/>
      <c r="D8" s="27"/>
      <c r="E8" s="28"/>
      <c r="F8" s="91"/>
      <c r="G8" s="175"/>
      <c r="H8" s="204"/>
    </row>
    <row r="9" spans="1:8" ht="30.75" thickBot="1">
      <c r="A9" s="78" t="s">
        <v>72</v>
      </c>
      <c r="B9" s="113">
        <v>86097597</v>
      </c>
      <c r="C9" s="79"/>
      <c r="D9" s="29"/>
      <c r="E9" s="30"/>
      <c r="F9" s="31" t="s">
        <v>12</v>
      </c>
      <c r="G9" s="202">
        <v>33825758</v>
      </c>
      <c r="H9" s="205"/>
    </row>
    <row r="10" spans="1:8" ht="30.75" thickBot="1">
      <c r="A10" s="78" t="s">
        <v>90</v>
      </c>
      <c r="B10" s="113">
        <v>28174330</v>
      </c>
      <c r="C10" s="79"/>
      <c r="D10" s="29"/>
      <c r="E10" s="30"/>
      <c r="F10" s="31" t="s">
        <v>85</v>
      </c>
      <c r="G10" s="202">
        <v>4572562</v>
      </c>
      <c r="H10" s="205"/>
    </row>
    <row r="11" spans="1:8" ht="15.75" thickBot="1">
      <c r="A11" s="78" t="s">
        <v>73</v>
      </c>
      <c r="B11" s="181">
        <v>21284564</v>
      </c>
      <c r="C11" s="32"/>
      <c r="D11" s="29"/>
      <c r="E11" s="30"/>
      <c r="F11" s="91" t="s">
        <v>14</v>
      </c>
      <c r="G11" s="202">
        <v>51671246</v>
      </c>
      <c r="H11" s="205"/>
    </row>
    <row r="12" spans="1:8" ht="15.75" thickBot="1">
      <c r="A12" s="78" t="s">
        <v>9</v>
      </c>
      <c r="B12" s="113">
        <v>19051592</v>
      </c>
      <c r="C12" s="26"/>
      <c r="D12" s="27"/>
      <c r="E12" s="28"/>
      <c r="F12" s="31" t="s">
        <v>40</v>
      </c>
      <c r="G12" s="175">
        <v>852500</v>
      </c>
      <c r="H12" s="204"/>
    </row>
    <row r="13" spans="1:8" ht="15.75" thickBot="1">
      <c r="A13" s="78" t="s">
        <v>81</v>
      </c>
      <c r="B13" s="113">
        <v>2002</v>
      </c>
      <c r="C13" s="26"/>
      <c r="D13" s="27"/>
      <c r="E13" s="28"/>
      <c r="F13" s="31" t="s">
        <v>86</v>
      </c>
      <c r="G13" s="175">
        <v>22871262</v>
      </c>
      <c r="H13" s="204"/>
    </row>
    <row r="14" spans="1:8" ht="15.75" thickBot="1">
      <c r="A14" s="78" t="s">
        <v>91</v>
      </c>
      <c r="B14" s="113">
        <v>35330334</v>
      </c>
      <c r="C14" s="26"/>
      <c r="D14" s="29"/>
      <c r="E14" s="30"/>
      <c r="F14" s="91" t="s">
        <v>47</v>
      </c>
      <c r="G14" s="174">
        <v>912145</v>
      </c>
      <c r="H14" s="206"/>
    </row>
    <row r="15" spans="1:8" ht="15.75" thickBot="1">
      <c r="A15" s="78" t="s">
        <v>82</v>
      </c>
      <c r="B15" s="113">
        <v>0</v>
      </c>
      <c r="C15" s="26"/>
      <c r="D15" s="29"/>
      <c r="E15" s="30"/>
      <c r="F15" s="91" t="s">
        <v>87</v>
      </c>
      <c r="G15" s="174">
        <v>13936786</v>
      </c>
      <c r="H15" s="206"/>
    </row>
    <row r="16" spans="1:8" ht="15.75" thickBot="1">
      <c r="A16" s="78" t="s">
        <v>109</v>
      </c>
      <c r="B16" s="113">
        <v>56947219</v>
      </c>
      <c r="C16" s="76"/>
      <c r="D16" s="29"/>
      <c r="E16" s="30"/>
      <c r="F16" s="31" t="s">
        <v>88</v>
      </c>
      <c r="G16" s="176">
        <v>0</v>
      </c>
      <c r="H16" s="205"/>
    </row>
    <row r="17" spans="1:8" ht="15.75" thickBot="1">
      <c r="A17" s="78"/>
      <c r="B17" s="113"/>
      <c r="C17" s="26"/>
      <c r="D17" s="29"/>
      <c r="E17" s="30"/>
      <c r="F17" s="91" t="s">
        <v>89</v>
      </c>
      <c r="G17" s="176">
        <v>1276910</v>
      </c>
      <c r="H17" s="376"/>
    </row>
    <row r="18" spans="1:8" ht="15.75" thickBot="1">
      <c r="A18" s="78"/>
      <c r="B18" s="101"/>
      <c r="C18" s="79"/>
      <c r="D18" s="27"/>
      <c r="E18" s="28"/>
      <c r="F18" s="91"/>
      <c r="G18" s="174"/>
      <c r="H18" s="651"/>
    </row>
    <row r="19" spans="1:8" ht="15.75" thickBot="1">
      <c r="A19" s="88"/>
      <c r="B19" s="102"/>
      <c r="C19" s="32"/>
      <c r="D19" s="84"/>
      <c r="E19" s="28"/>
      <c r="F19" s="91"/>
      <c r="G19" s="174"/>
      <c r="H19" s="631"/>
    </row>
    <row r="20" spans="1:8" ht="15.75" thickBot="1">
      <c r="A20" s="88"/>
      <c r="B20" s="102"/>
      <c r="C20" s="32"/>
      <c r="D20" s="84"/>
      <c r="E20" s="28"/>
      <c r="F20" s="91"/>
      <c r="G20" s="174"/>
      <c r="H20" s="631"/>
    </row>
    <row r="21" spans="1:8" ht="15.75" thickBot="1">
      <c r="A21" s="88"/>
      <c r="B21" s="104"/>
      <c r="C21" s="32"/>
      <c r="D21" s="83"/>
      <c r="E21" s="30"/>
      <c r="F21" s="91"/>
      <c r="G21" s="174"/>
      <c r="H21" s="652"/>
    </row>
    <row r="22" spans="1:8" ht="15.75" thickBot="1">
      <c r="A22" s="78"/>
      <c r="B22" s="113"/>
      <c r="C22" s="26"/>
      <c r="D22" s="83"/>
      <c r="E22" s="30"/>
      <c r="F22" s="91"/>
      <c r="G22" s="174"/>
      <c r="H22" s="652"/>
    </row>
    <row r="23" spans="1:8" ht="15.75" thickBot="1">
      <c r="A23" s="78"/>
      <c r="B23" s="103"/>
      <c r="C23" s="32"/>
      <c r="D23" s="27"/>
      <c r="E23" s="86"/>
      <c r="F23" s="31"/>
      <c r="G23" s="306"/>
      <c r="H23" s="632"/>
    </row>
    <row r="24" spans="1:8" ht="15.75" thickBot="1">
      <c r="A24" s="88"/>
      <c r="B24" s="103"/>
      <c r="C24" s="32"/>
      <c r="D24" s="27"/>
      <c r="E24" s="86"/>
      <c r="F24" s="31"/>
      <c r="G24" s="306"/>
      <c r="H24" s="632"/>
    </row>
    <row r="25" spans="1:8" ht="15.75" thickBot="1">
      <c r="A25" s="173"/>
      <c r="B25" s="113"/>
      <c r="C25" s="76"/>
      <c r="D25" s="27"/>
      <c r="E25" s="28"/>
      <c r="F25" s="91"/>
      <c r="G25" s="174"/>
      <c r="H25" s="652"/>
    </row>
    <row r="26" spans="1:8" ht="15.75" thickBot="1">
      <c r="A26" s="89"/>
      <c r="B26" s="101"/>
      <c r="C26" s="33"/>
      <c r="D26" s="27"/>
      <c r="E26" s="75"/>
      <c r="F26" s="92"/>
      <c r="G26" s="107"/>
      <c r="H26" s="653"/>
    </row>
    <row r="27" spans="1:8" ht="15.75" thickBot="1">
      <c r="A27" s="89"/>
      <c r="B27" s="101"/>
      <c r="C27" s="33"/>
      <c r="D27" s="29"/>
      <c r="E27" s="74"/>
      <c r="F27" s="93"/>
      <c r="G27" s="375"/>
      <c r="H27" s="653"/>
    </row>
    <row r="28" spans="1:8" ht="15.75" thickBot="1">
      <c r="A28" s="90"/>
      <c r="B28" s="105"/>
      <c r="C28" s="34"/>
      <c r="D28" s="27"/>
      <c r="E28" s="75"/>
      <c r="F28" s="93"/>
      <c r="G28" s="375"/>
      <c r="H28" s="654"/>
    </row>
    <row r="29" spans="1:8" ht="16.5" thickBot="1" thickTop="1">
      <c r="A29" s="287" t="s">
        <v>41</v>
      </c>
      <c r="B29" s="106">
        <f>SUM(B9:B28)</f>
        <v>246887638</v>
      </c>
      <c r="C29" s="79"/>
      <c r="D29" s="25"/>
      <c r="E29" s="75"/>
      <c r="F29" s="287" t="s">
        <v>58</v>
      </c>
      <c r="G29" s="621">
        <f>SUM(G9:G28)</f>
        <v>129919169</v>
      </c>
      <c r="H29" s="655"/>
    </row>
    <row r="30" spans="1:8" ht="15">
      <c r="A30" s="35"/>
      <c r="B30" s="36"/>
      <c r="C30" s="37"/>
      <c r="D30" s="36"/>
      <c r="E30" s="38"/>
      <c r="F30" s="35"/>
      <c r="G30" s="36"/>
      <c r="H30" s="37"/>
    </row>
    <row r="31" spans="1:8" ht="15.75" customHeight="1" thickBot="1">
      <c r="A31" s="748" t="s">
        <v>43</v>
      </c>
      <c r="B31" s="748"/>
      <c r="C31" s="748"/>
      <c r="D31" s="748"/>
      <c r="E31" s="748"/>
      <c r="F31" s="748"/>
      <c r="G31" s="748"/>
      <c r="H31" s="748"/>
    </row>
    <row r="32" spans="1:8" ht="15" customHeight="1" thickBot="1">
      <c r="A32" s="285" t="s">
        <v>48</v>
      </c>
      <c r="B32" s="39"/>
      <c r="C32" s="40"/>
      <c r="D32" s="41"/>
      <c r="E32" s="42"/>
      <c r="F32" s="626" t="s">
        <v>45</v>
      </c>
      <c r="G32" s="629"/>
      <c r="H32" s="40"/>
    </row>
    <row r="33" spans="1:8" s="6" customFormat="1" ht="15.75" thickBot="1">
      <c r="A33" s="43">
        <v>2018</v>
      </c>
      <c r="B33" s="44"/>
      <c r="C33" s="45"/>
      <c r="D33" s="46"/>
      <c r="E33" s="47"/>
      <c r="F33" s="627">
        <v>2018</v>
      </c>
      <c r="G33" s="63"/>
      <c r="H33" s="45"/>
    </row>
    <row r="34" spans="1:8" s="6" customFormat="1" ht="15.75" thickBot="1">
      <c r="A34" s="208"/>
      <c r="B34" s="49"/>
      <c r="C34" s="114"/>
      <c r="D34" s="17"/>
      <c r="E34" s="17"/>
      <c r="F34" s="622" t="s">
        <v>12</v>
      </c>
      <c r="G34" s="630">
        <v>33825758</v>
      </c>
      <c r="H34" s="50"/>
    </row>
    <row r="35" spans="1:8" s="6" customFormat="1" ht="30.75" thickBot="1">
      <c r="A35" s="78" t="s">
        <v>72</v>
      </c>
      <c r="B35" s="113">
        <v>86097597</v>
      </c>
      <c r="C35" s="114"/>
      <c r="D35" s="17"/>
      <c r="E35" s="17"/>
      <c r="F35" s="622" t="s">
        <v>85</v>
      </c>
      <c r="G35" s="630">
        <v>4572562</v>
      </c>
      <c r="H35" s="50"/>
    </row>
    <row r="36" spans="1:8" s="6" customFormat="1" ht="15.75" thickBot="1">
      <c r="A36" s="78" t="s">
        <v>73</v>
      </c>
      <c r="B36" s="181">
        <v>21284564</v>
      </c>
      <c r="C36" s="114"/>
      <c r="D36" s="17"/>
      <c r="E36" s="17"/>
      <c r="F36" s="623" t="s">
        <v>14</v>
      </c>
      <c r="G36" s="630">
        <v>51671246</v>
      </c>
      <c r="H36" s="77"/>
    </row>
    <row r="37" spans="1:8" s="6" customFormat="1" ht="15.75" thickBot="1">
      <c r="A37" s="78" t="s">
        <v>9</v>
      </c>
      <c r="B37" s="113">
        <v>19051592</v>
      </c>
      <c r="C37" s="114"/>
      <c r="D37" s="17"/>
      <c r="E37" s="17"/>
      <c r="F37" s="622" t="s">
        <v>40</v>
      </c>
      <c r="G37" s="204">
        <v>852500</v>
      </c>
      <c r="H37" s="50"/>
    </row>
    <row r="38" spans="1:8" s="6" customFormat="1" ht="15.75" thickBot="1">
      <c r="A38" s="78" t="s">
        <v>91</v>
      </c>
      <c r="B38" s="113">
        <v>35330334</v>
      </c>
      <c r="C38" s="114"/>
      <c r="D38" s="17"/>
      <c r="E38" s="17"/>
      <c r="F38" s="622" t="s">
        <v>92</v>
      </c>
      <c r="G38" s="634">
        <v>22871262</v>
      </c>
      <c r="H38" s="50"/>
    </row>
    <row r="39" spans="1:8" s="6" customFormat="1" ht="15.75" thickBot="1">
      <c r="A39" s="78" t="s">
        <v>109</v>
      </c>
      <c r="B39" s="49">
        <v>46947219</v>
      </c>
      <c r="C39" s="114"/>
      <c r="D39" s="17"/>
      <c r="E39" s="17"/>
      <c r="F39" s="623" t="s">
        <v>89</v>
      </c>
      <c r="G39" s="635">
        <v>1276910</v>
      </c>
      <c r="H39" s="77"/>
    </row>
    <row r="40" spans="1:8" s="6" customFormat="1" ht="15.75" thickBot="1">
      <c r="A40" s="48"/>
      <c r="B40" s="49"/>
      <c r="C40" s="114"/>
      <c r="D40" s="17"/>
      <c r="E40" s="17"/>
      <c r="F40" s="624"/>
      <c r="G40" s="631"/>
      <c r="H40" s="50"/>
    </row>
    <row r="41" spans="1:8" s="6" customFormat="1" ht="15.75" thickBot="1">
      <c r="A41" s="209"/>
      <c r="B41" s="52"/>
      <c r="C41" s="115"/>
      <c r="D41" s="53"/>
      <c r="E41" s="53"/>
      <c r="F41" s="333"/>
      <c r="G41" s="632"/>
      <c r="H41" s="55"/>
    </row>
    <row r="42" spans="1:8" s="6" customFormat="1" ht="16.5" thickBot="1" thickTop="1">
      <c r="A42" s="288" t="s">
        <v>41</v>
      </c>
      <c r="B42" s="116">
        <f>SUM(B35:B41)</f>
        <v>208711306</v>
      </c>
      <c r="C42" s="116"/>
      <c r="D42" s="56"/>
      <c r="E42" s="56"/>
      <c r="F42" s="628" t="s">
        <v>42</v>
      </c>
      <c r="G42" s="633">
        <f>SUM(G34:G41)</f>
        <v>115070238</v>
      </c>
      <c r="H42" s="80">
        <f>H34+H35+H36+H37+H38</f>
        <v>0</v>
      </c>
    </row>
    <row r="43" spans="1:8" s="6" customFormat="1" ht="14.25">
      <c r="A43" s="72"/>
      <c r="B43" s="72"/>
      <c r="C43" s="72"/>
      <c r="D43" s="72"/>
      <c r="E43" s="72"/>
      <c r="F43" s="72"/>
      <c r="G43" s="72"/>
      <c r="H43" s="72"/>
    </row>
    <row r="44" spans="1:8" ht="29.25" customHeight="1" thickBot="1">
      <c r="A44" s="749" t="s">
        <v>46</v>
      </c>
      <c r="B44" s="749"/>
      <c r="C44" s="749"/>
      <c r="D44" s="749"/>
      <c r="E44" s="749"/>
      <c r="F44" s="749"/>
      <c r="G44" s="749"/>
      <c r="H44" s="749"/>
    </row>
    <row r="45" spans="1:8" ht="15" customHeight="1" thickBot="1">
      <c r="A45" s="285" t="s">
        <v>44</v>
      </c>
      <c r="B45" s="39"/>
      <c r="C45" s="40"/>
      <c r="D45" s="42"/>
      <c r="E45" s="42"/>
      <c r="F45" s="286" t="s">
        <v>45</v>
      </c>
      <c r="G45" s="39"/>
      <c r="H45" s="94"/>
    </row>
    <row r="46" spans="1:8" ht="15.75" thickBot="1">
      <c r="A46" s="43">
        <v>2018</v>
      </c>
      <c r="B46" s="44"/>
      <c r="C46" s="45"/>
      <c r="D46" s="47"/>
      <c r="E46" s="47"/>
      <c r="F46" s="47">
        <v>2018</v>
      </c>
      <c r="G46" s="625"/>
      <c r="H46" s="95"/>
    </row>
    <row r="47" spans="1:8" ht="30.75" thickBot="1">
      <c r="A47" s="78" t="s">
        <v>90</v>
      </c>
      <c r="B47" s="113">
        <v>28174330</v>
      </c>
      <c r="C47" s="57"/>
      <c r="D47" s="58"/>
      <c r="E47" s="58"/>
      <c r="F47" s="91" t="s">
        <v>47</v>
      </c>
      <c r="G47" s="636">
        <v>922248</v>
      </c>
      <c r="H47" s="291"/>
    </row>
    <row r="48" spans="1:8" ht="15.75" thickBot="1">
      <c r="A48" s="78" t="s">
        <v>81</v>
      </c>
      <c r="B48" s="113">
        <v>2002</v>
      </c>
      <c r="C48" s="50"/>
      <c r="D48" s="85"/>
      <c r="E48" s="17"/>
      <c r="F48" s="91" t="s">
        <v>87</v>
      </c>
      <c r="G48" s="636">
        <v>13926683</v>
      </c>
      <c r="H48" s="97"/>
    </row>
    <row r="49" spans="1:8" ht="15.75" thickBot="1">
      <c r="A49" s="78" t="s">
        <v>82</v>
      </c>
      <c r="B49" s="117">
        <v>0</v>
      </c>
      <c r="C49" s="77"/>
      <c r="D49" s="60"/>
      <c r="E49" s="60"/>
      <c r="F49" s="31" t="s">
        <v>88</v>
      </c>
      <c r="G49" s="81">
        <v>0</v>
      </c>
      <c r="H49" s="100"/>
    </row>
    <row r="50" spans="1:8" ht="15.75" thickBot="1">
      <c r="A50" s="78" t="s">
        <v>109</v>
      </c>
      <c r="B50" s="49">
        <v>10000000</v>
      </c>
      <c r="C50" s="50"/>
      <c r="D50" s="61"/>
      <c r="E50" s="60"/>
      <c r="F50" s="91" t="s">
        <v>89</v>
      </c>
      <c r="G50" s="81">
        <v>0</v>
      </c>
      <c r="H50" s="100"/>
    </row>
    <row r="51" spans="1:8" ht="15.75" thickBot="1">
      <c r="A51" s="48" t="s">
        <v>168</v>
      </c>
      <c r="B51" s="49">
        <v>0</v>
      </c>
      <c r="C51" s="96"/>
      <c r="D51" s="62" t="s">
        <v>127</v>
      </c>
      <c r="E51" s="17"/>
      <c r="F51" s="51"/>
      <c r="G51" s="59"/>
      <c r="H51" s="97"/>
    </row>
    <row r="52" spans="1:8" ht="15.75" thickBot="1">
      <c r="A52" s="48"/>
      <c r="B52" s="49"/>
      <c r="C52" s="97"/>
      <c r="D52" s="59"/>
      <c r="E52" s="17"/>
      <c r="F52" s="51"/>
      <c r="G52" s="59"/>
      <c r="H52" s="96"/>
    </row>
    <row r="53" spans="1:8" ht="15.75" thickBot="1">
      <c r="A53" s="48"/>
      <c r="B53" s="49"/>
      <c r="C53" s="96"/>
      <c r="D53" s="85"/>
      <c r="E53" s="17"/>
      <c r="F53" s="82"/>
      <c r="G53" s="49"/>
      <c r="H53" s="97"/>
    </row>
    <row r="54" spans="1:8" ht="15.75" thickBot="1">
      <c r="A54" s="63"/>
      <c r="B54" s="54"/>
      <c r="C54" s="98"/>
      <c r="D54" s="64"/>
      <c r="E54" s="53"/>
      <c r="F54" s="54"/>
      <c r="G54" s="54"/>
      <c r="H54" s="98"/>
    </row>
    <row r="55" spans="1:8" ht="15" thickBot="1">
      <c r="A55" s="289" t="s">
        <v>41</v>
      </c>
      <c r="B55" s="182">
        <f>SUM(B47:B54)</f>
        <v>38176332</v>
      </c>
      <c r="C55" s="99"/>
      <c r="D55" s="65"/>
      <c r="E55" s="16"/>
      <c r="F55" s="66" t="s">
        <v>42</v>
      </c>
      <c r="G55" s="183">
        <f>SUM(G47:G54)</f>
        <v>14848931</v>
      </c>
      <c r="H55" s="292">
        <f>H47+H48+H49</f>
        <v>0</v>
      </c>
    </row>
    <row r="56" spans="1:8" ht="12.75">
      <c r="A56" s="67"/>
      <c r="B56" s="67"/>
      <c r="C56" s="67"/>
      <c r="D56" s="67"/>
      <c r="E56" s="67"/>
      <c r="F56" s="67"/>
      <c r="G56" s="67"/>
      <c r="H56" s="67"/>
    </row>
  </sheetData>
  <sheetProtection/>
  <mergeCells count="5">
    <mergeCell ref="A31:H31"/>
    <mergeCell ref="A44:H44"/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4.57421875" style="0" hidden="1" customWidth="1"/>
    <col min="2" max="2" width="66.7109375" style="0" customWidth="1"/>
    <col min="3" max="3" width="20.28125" style="0" customWidth="1"/>
  </cols>
  <sheetData>
    <row r="1" spans="1:3" ht="12.75" customHeight="1">
      <c r="A1" s="754" t="s">
        <v>368</v>
      </c>
      <c r="B1" s="754"/>
      <c r="C1" s="754"/>
    </row>
    <row r="2" spans="2:3" ht="55.5" customHeight="1">
      <c r="B2" s="7"/>
      <c r="C2" s="7"/>
    </row>
    <row r="3" spans="1:3" ht="16.5" customHeight="1">
      <c r="A3" s="753" t="s">
        <v>114</v>
      </c>
      <c r="B3" s="753"/>
      <c r="C3" s="753"/>
    </row>
    <row r="4" spans="1:3" ht="33.75" customHeight="1">
      <c r="A4" s="15"/>
      <c r="B4" s="68">
        <v>2018</v>
      </c>
      <c r="C4" s="68"/>
    </row>
    <row r="5" spans="1:3" ht="22.5" customHeight="1">
      <c r="A5" s="15"/>
      <c r="B5" s="282" t="s">
        <v>18</v>
      </c>
      <c r="C5" s="282" t="s">
        <v>134</v>
      </c>
    </row>
    <row r="6" spans="1:3" ht="29.25" customHeight="1">
      <c r="A6" s="15"/>
      <c r="B6" s="177" t="s">
        <v>115</v>
      </c>
      <c r="C6" s="171">
        <v>1108310</v>
      </c>
    </row>
    <row r="7" spans="1:3" ht="29.25" customHeight="1">
      <c r="A7" s="15"/>
      <c r="B7" s="177" t="s">
        <v>116</v>
      </c>
      <c r="C7" s="171">
        <v>7008000</v>
      </c>
    </row>
    <row r="8" spans="1:3" ht="29.25" customHeight="1">
      <c r="A8" s="15"/>
      <c r="B8" s="177" t="s">
        <v>152</v>
      </c>
      <c r="C8" s="171">
        <v>1461972</v>
      </c>
    </row>
    <row r="9" spans="1:3" ht="29.25" customHeight="1">
      <c r="A9" s="15"/>
      <c r="B9" s="177" t="s">
        <v>117</v>
      </c>
      <c r="C9" s="171">
        <v>1725200</v>
      </c>
    </row>
    <row r="10" spans="1:3" ht="29.25" customHeight="1">
      <c r="A10" s="15"/>
      <c r="B10" s="177" t="s">
        <v>118</v>
      </c>
      <c r="C10" s="171">
        <v>5000000</v>
      </c>
    </row>
    <row r="11" spans="2:3" ht="29.25" customHeight="1">
      <c r="B11" s="177" t="s">
        <v>119</v>
      </c>
      <c r="C11" s="171">
        <v>520200</v>
      </c>
    </row>
    <row r="12" spans="2:3" ht="29.25" customHeight="1">
      <c r="B12" s="177" t="s">
        <v>153</v>
      </c>
      <c r="C12" s="171">
        <v>1170400</v>
      </c>
    </row>
    <row r="13" spans="2:3" ht="29.25" customHeight="1">
      <c r="B13" s="177" t="s">
        <v>120</v>
      </c>
      <c r="C13" s="171">
        <v>8309000</v>
      </c>
    </row>
    <row r="14" spans="2:3" ht="29.25" customHeight="1">
      <c r="B14" s="177" t="s">
        <v>55</v>
      </c>
      <c r="C14" s="171">
        <v>719680</v>
      </c>
    </row>
    <row r="15" spans="2:3" ht="29.25" customHeight="1">
      <c r="B15" s="118" t="s">
        <v>121</v>
      </c>
      <c r="C15" s="171">
        <v>3100000</v>
      </c>
    </row>
    <row r="16" spans="2:6" ht="35.25" customHeight="1">
      <c r="B16" s="186" t="s">
        <v>154</v>
      </c>
      <c r="C16" s="187">
        <v>1800000</v>
      </c>
      <c r="F16" s="191"/>
    </row>
    <row r="17" spans="2:6" ht="35.25" customHeight="1">
      <c r="B17" s="186" t="s">
        <v>169</v>
      </c>
      <c r="C17" s="187">
        <v>14442825</v>
      </c>
      <c r="F17" s="191"/>
    </row>
    <row r="18" spans="2:6" ht="35.25" customHeight="1">
      <c r="B18" s="186" t="s">
        <v>170</v>
      </c>
      <c r="C18" s="187">
        <v>498240</v>
      </c>
      <c r="F18" s="191"/>
    </row>
    <row r="19" spans="2:6" ht="35.25" customHeight="1">
      <c r="B19" s="186" t="s">
        <v>171</v>
      </c>
      <c r="C19" s="187">
        <v>29280</v>
      </c>
      <c r="F19" s="191"/>
    </row>
    <row r="20" spans="2:6" ht="35.25" customHeight="1">
      <c r="B20" s="186" t="s">
        <v>172</v>
      </c>
      <c r="C20" s="187">
        <v>659498</v>
      </c>
      <c r="F20" s="191"/>
    </row>
    <row r="21" spans="2:6" ht="35.25" customHeight="1">
      <c r="B21" s="406" t="s">
        <v>100</v>
      </c>
      <c r="C21" s="407">
        <f>SUM(C6:C20)</f>
        <v>47552605</v>
      </c>
      <c r="F21" s="191"/>
    </row>
    <row r="22" spans="2:3" ht="26.25" customHeight="1">
      <c r="B22" s="406" t="s">
        <v>164</v>
      </c>
      <c r="C22" s="407">
        <v>15000000</v>
      </c>
    </row>
    <row r="23" spans="1:3" ht="22.5" customHeight="1">
      <c r="A23" s="15"/>
      <c r="B23" s="310" t="s">
        <v>122</v>
      </c>
      <c r="C23" s="309">
        <f>C21+C22</f>
        <v>62552605</v>
      </c>
    </row>
  </sheetData>
  <sheetProtection/>
  <mergeCells count="2"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Z204"/>
  <sheetViews>
    <sheetView zoomScalePageLayoutView="0" workbookViewId="0" topLeftCell="C1">
      <selection activeCell="V7" sqref="V7"/>
    </sheetView>
  </sheetViews>
  <sheetFormatPr defaultColWidth="9.140625" defaultRowHeight="12.75"/>
  <cols>
    <col min="1" max="1" width="2.8515625" style="0" hidden="1" customWidth="1"/>
    <col min="2" max="2" width="4.140625" style="0" hidden="1" customWidth="1"/>
    <col min="3" max="3" width="6.00390625" style="0" customWidth="1"/>
    <col min="4" max="4" width="5.7109375" style="0" customWidth="1"/>
    <col min="5" max="5" width="4.28125" style="0" hidden="1" customWidth="1"/>
    <col min="6" max="7" width="9.140625" style="0" hidden="1" customWidth="1"/>
    <col min="8" max="8" width="12.8515625" style="0" hidden="1" customWidth="1"/>
    <col min="9" max="9" width="6.421875" style="0" customWidth="1"/>
    <col min="10" max="10" width="20.00390625" style="0" customWidth="1"/>
    <col min="11" max="11" width="5.7109375" style="0" customWidth="1"/>
    <col min="12" max="12" width="1.1484375" style="0" customWidth="1"/>
    <col min="13" max="13" width="10.7109375" style="0" customWidth="1"/>
    <col min="14" max="14" width="8.00390625" style="0" hidden="1" customWidth="1"/>
    <col min="15" max="17" width="8.28125" style="0" hidden="1" customWidth="1"/>
    <col min="18" max="18" width="2.00390625" style="0" hidden="1" customWidth="1"/>
    <col min="19" max="19" width="8.8515625" style="69" customWidth="1"/>
    <col min="20" max="20" width="10.28125" style="69" bestFit="1" customWidth="1"/>
    <col min="21" max="21" width="11.28125" style="69" customWidth="1"/>
    <col min="22" max="22" width="11.140625" style="0" bestFit="1" customWidth="1"/>
    <col min="23" max="23" width="10.140625" style="0" bestFit="1" customWidth="1"/>
    <col min="24" max="24" width="11.140625" style="0" bestFit="1" customWidth="1"/>
    <col min="25" max="26" width="10.140625" style="0" bestFit="1" customWidth="1"/>
  </cols>
  <sheetData>
    <row r="1" spans="3:21" ht="12.75">
      <c r="C1" s="800" t="s">
        <v>369</v>
      </c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  <c r="S1" s="800"/>
      <c r="T1" s="800"/>
      <c r="U1" s="262"/>
    </row>
    <row r="2" spans="3:21" ht="13.5" thickBot="1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  <c r="T2" s="120"/>
      <c r="U2" s="120"/>
    </row>
    <row r="3" spans="3:21" ht="12.75" customHeight="1">
      <c r="C3" s="121"/>
      <c r="D3" s="831"/>
      <c r="E3" s="832"/>
      <c r="F3" s="832"/>
      <c r="G3" s="833"/>
      <c r="H3" s="831" t="s">
        <v>0</v>
      </c>
      <c r="I3" s="832"/>
      <c r="J3" s="833"/>
      <c r="K3" s="831" t="s">
        <v>17</v>
      </c>
      <c r="L3" s="833"/>
      <c r="M3" s="802" t="s">
        <v>193</v>
      </c>
      <c r="N3" s="803"/>
      <c r="O3" s="803"/>
      <c r="P3" s="803"/>
      <c r="Q3" s="803"/>
      <c r="R3" s="803"/>
      <c r="S3" s="803"/>
      <c r="T3" s="804"/>
      <c r="U3" s="125"/>
    </row>
    <row r="4" spans="3:21" ht="66.75" customHeight="1">
      <c r="C4" s="122" t="s">
        <v>2</v>
      </c>
      <c r="D4" s="825"/>
      <c r="E4" s="826"/>
      <c r="F4" s="826"/>
      <c r="G4" s="827"/>
      <c r="H4" s="825"/>
      <c r="I4" s="826"/>
      <c r="J4" s="827"/>
      <c r="K4" s="825"/>
      <c r="L4" s="827"/>
      <c r="M4" s="123" t="s">
        <v>61</v>
      </c>
      <c r="N4" s="123"/>
      <c r="O4" s="123"/>
      <c r="P4" s="123"/>
      <c r="Q4" s="123"/>
      <c r="R4" s="124"/>
      <c r="S4" s="337" t="s">
        <v>144</v>
      </c>
      <c r="T4" s="125" t="s">
        <v>129</v>
      </c>
      <c r="U4" s="125" t="s">
        <v>128</v>
      </c>
    </row>
    <row r="5" spans="3:21" ht="12.75">
      <c r="C5" s="122" t="s">
        <v>7</v>
      </c>
      <c r="D5" s="825"/>
      <c r="E5" s="826"/>
      <c r="F5" s="826"/>
      <c r="G5" s="827"/>
      <c r="H5" s="825" t="s">
        <v>5</v>
      </c>
      <c r="I5" s="826"/>
      <c r="J5" s="827"/>
      <c r="K5" s="825" t="s">
        <v>6</v>
      </c>
      <c r="L5" s="827"/>
      <c r="M5" s="123"/>
      <c r="N5" s="123"/>
      <c r="O5" s="123"/>
      <c r="P5" s="123"/>
      <c r="Q5" s="123"/>
      <c r="R5" s="124"/>
      <c r="S5" s="125"/>
      <c r="T5" s="124"/>
      <c r="U5" s="125"/>
    </row>
    <row r="6" spans="3:24" ht="13.5" thickBot="1">
      <c r="C6" s="126"/>
      <c r="D6" s="834"/>
      <c r="E6" s="835"/>
      <c r="F6" s="835"/>
      <c r="G6" s="836"/>
      <c r="H6" s="834" t="s">
        <v>7</v>
      </c>
      <c r="I6" s="835"/>
      <c r="J6" s="836"/>
      <c r="K6" s="834"/>
      <c r="L6" s="836"/>
      <c r="M6" s="127" t="s">
        <v>49</v>
      </c>
      <c r="N6" s="127"/>
      <c r="O6" s="127"/>
      <c r="P6" s="127"/>
      <c r="Q6" s="127"/>
      <c r="R6" s="128"/>
      <c r="S6" s="125" t="s">
        <v>49</v>
      </c>
      <c r="T6" s="124" t="s">
        <v>49</v>
      </c>
      <c r="U6" s="125" t="s">
        <v>49</v>
      </c>
      <c r="X6" s="371" t="s">
        <v>159</v>
      </c>
    </row>
    <row r="7" spans="3:22" ht="15" customHeight="1" thickTop="1">
      <c r="C7" s="828" t="s">
        <v>59</v>
      </c>
      <c r="D7" s="829"/>
      <c r="E7" s="829"/>
      <c r="F7" s="829"/>
      <c r="G7" s="829"/>
      <c r="H7" s="829"/>
      <c r="I7" s="829"/>
      <c r="J7" s="829"/>
      <c r="K7" s="829"/>
      <c r="L7" s="829"/>
      <c r="M7" s="129">
        <f>M9+M14+M17+M21+M25+M29+M33+M37+M42+M46+M50+M54+M59+M65+M72+M78+M82+M86+M92+M98+M104+M108+M112+M116+M120+M124+M129+M135+M139+M144+M148+M162+M166+M172+M176+M181+M185+M190+M194+M198+M202</f>
        <v>128642259</v>
      </c>
      <c r="N7" s="129" t="e">
        <f>SUM(N15,#REF!,N23,#REF!,#REF!,N31,N48)</f>
        <v>#REF!</v>
      </c>
      <c r="O7" s="129" t="e">
        <f>SUM(O15,#REF!,O23,#REF!,#REF!,O31,O48)</f>
        <v>#REF!</v>
      </c>
      <c r="P7" s="129" t="e">
        <f>SUM(P15,#REF!,P23,#REF!,#REF!,P31,P48)</f>
        <v>#REF!</v>
      </c>
      <c r="Q7" s="129" t="e">
        <f>SUM(Q15,#REF!,Q23,#REF!,#REF!,Q31,Q48)</f>
        <v>#REF!</v>
      </c>
      <c r="R7" s="130" t="e">
        <f>SUM(R15,#REF!,R23,#REF!,#REF!,R31,R48)</f>
        <v>#REF!</v>
      </c>
      <c r="S7" s="129">
        <f>S33+S42+S50+S92+S112+S135+S144+S172</f>
        <v>19051592</v>
      </c>
      <c r="T7" s="130">
        <f>T9+T32+T33+T37+T42+T50+T59+T112+T116</f>
        <v>108336222</v>
      </c>
      <c r="U7" s="129">
        <f>U9+U25+U72+U78+U92+U120+U172+U198</f>
        <v>62552605</v>
      </c>
      <c r="V7" s="71"/>
    </row>
    <row r="8" spans="3:25" ht="15" customHeight="1">
      <c r="C8" s="131"/>
      <c r="D8" s="812" t="s">
        <v>50</v>
      </c>
      <c r="E8" s="813"/>
      <c r="F8" s="813"/>
      <c r="G8" s="813"/>
      <c r="H8" s="813"/>
      <c r="I8" s="813"/>
      <c r="J8" s="813"/>
      <c r="K8" s="813"/>
      <c r="L8" s="813"/>
      <c r="M8" s="814"/>
      <c r="N8" s="132"/>
      <c r="O8" s="132"/>
      <c r="P8" s="132"/>
      <c r="Q8" s="132"/>
      <c r="R8" s="132"/>
      <c r="S8" s="133"/>
      <c r="T8" s="263"/>
      <c r="U8" s="133"/>
      <c r="W8" s="191"/>
      <c r="X8" s="71"/>
      <c r="Y8" s="71"/>
    </row>
    <row r="9" spans="3:24" ht="15" customHeight="1">
      <c r="C9" s="134"/>
      <c r="D9" s="801"/>
      <c r="E9" s="801"/>
      <c r="F9" s="801"/>
      <c r="G9" s="805" t="s">
        <v>54</v>
      </c>
      <c r="H9" s="806"/>
      <c r="I9" s="806"/>
      <c r="J9" s="806"/>
      <c r="K9" s="806"/>
      <c r="L9" s="830"/>
      <c r="M9" s="136">
        <v>22871262</v>
      </c>
      <c r="N9" s="136" t="e">
        <f>SUM(N10:N13)</f>
        <v>#REF!</v>
      </c>
      <c r="O9" s="136" t="e">
        <f>SUM(O10:O13)</f>
        <v>#REF!</v>
      </c>
      <c r="P9" s="136" t="e">
        <f>SUM(P10:P13)</f>
        <v>#REF!</v>
      </c>
      <c r="Q9" s="136" t="e">
        <f>SUM(Q10:Q13)</f>
        <v>#REF!</v>
      </c>
      <c r="R9" s="137" t="e">
        <f>SUM(R10:R13)</f>
        <v>#REF!</v>
      </c>
      <c r="S9" s="136"/>
      <c r="T9" s="137">
        <v>35330334</v>
      </c>
      <c r="U9" s="136">
        <v>30629443</v>
      </c>
      <c r="W9" s="191"/>
      <c r="X9" s="71"/>
    </row>
    <row r="10" spans="3:26" ht="15" customHeight="1">
      <c r="C10" s="134"/>
      <c r="D10" s="801"/>
      <c r="E10" s="801"/>
      <c r="F10" s="801"/>
      <c r="G10" s="801"/>
      <c r="H10" s="801"/>
      <c r="I10" s="138"/>
      <c r="J10" s="788" t="s">
        <v>57</v>
      </c>
      <c r="K10" s="789"/>
      <c r="L10" s="790"/>
      <c r="M10" s="140">
        <v>0</v>
      </c>
      <c r="N10" s="140" t="e">
        <f>#REF!</f>
        <v>#REF!</v>
      </c>
      <c r="O10" s="140" t="e">
        <f>#REF!</f>
        <v>#REF!</v>
      </c>
      <c r="P10" s="140" t="e">
        <f>#REF!</f>
        <v>#REF!</v>
      </c>
      <c r="Q10" s="140" t="e">
        <f>#REF!</f>
        <v>#REF!</v>
      </c>
      <c r="R10" s="141" t="e">
        <f>#REF!</f>
        <v>#REF!</v>
      </c>
      <c r="S10" s="140"/>
      <c r="T10" s="141"/>
      <c r="U10" s="140"/>
      <c r="W10" s="191"/>
      <c r="X10" s="71"/>
      <c r="Y10" s="71"/>
      <c r="Z10" s="71"/>
    </row>
    <row r="11" spans="3:25" ht="15" customHeight="1">
      <c r="C11" s="134"/>
      <c r="D11" s="135"/>
      <c r="E11" s="135"/>
      <c r="F11" s="135"/>
      <c r="G11" s="135"/>
      <c r="H11" s="135"/>
      <c r="I11" s="138"/>
      <c r="J11" s="788" t="s">
        <v>70</v>
      </c>
      <c r="K11" s="789"/>
      <c r="L11" s="139"/>
      <c r="M11" s="140">
        <v>0</v>
      </c>
      <c r="N11" s="140"/>
      <c r="O11" s="140"/>
      <c r="P11" s="140"/>
      <c r="Q11" s="140"/>
      <c r="R11" s="141"/>
      <c r="S11" s="140"/>
      <c r="T11" s="141"/>
      <c r="U11" s="140"/>
      <c r="W11" s="191"/>
      <c r="X11" s="71"/>
      <c r="Y11" s="71"/>
    </row>
    <row r="12" spans="3:25" ht="15" customHeight="1">
      <c r="C12" s="134"/>
      <c r="D12" s="135"/>
      <c r="E12" s="135"/>
      <c r="F12" s="135"/>
      <c r="G12" s="135"/>
      <c r="H12" s="135"/>
      <c r="I12" s="138"/>
      <c r="J12" s="788" t="s">
        <v>71</v>
      </c>
      <c r="K12" s="789"/>
      <c r="L12" s="139"/>
      <c r="M12" s="140">
        <v>0</v>
      </c>
      <c r="N12" s="140"/>
      <c r="O12" s="140"/>
      <c r="P12" s="140"/>
      <c r="Q12" s="140"/>
      <c r="R12" s="141"/>
      <c r="S12" s="140"/>
      <c r="T12" s="141"/>
      <c r="U12" s="140"/>
      <c r="V12" s="71"/>
      <c r="W12" s="191"/>
      <c r="X12" s="71"/>
      <c r="Y12" s="71"/>
    </row>
    <row r="13" spans="3:21" ht="15" customHeight="1">
      <c r="C13" s="134"/>
      <c r="D13" s="801"/>
      <c r="E13" s="801"/>
      <c r="F13" s="801"/>
      <c r="G13" s="801"/>
      <c r="H13" s="801"/>
      <c r="I13" s="138"/>
      <c r="J13" s="788" t="s">
        <v>88</v>
      </c>
      <c r="K13" s="789"/>
      <c r="L13" s="790"/>
      <c r="M13" s="140">
        <v>0</v>
      </c>
      <c r="N13" s="140" t="e">
        <f>#REF!</f>
        <v>#REF!</v>
      </c>
      <c r="O13" s="140" t="e">
        <f>#REF!</f>
        <v>#REF!</v>
      </c>
      <c r="P13" s="140" t="e">
        <f>#REF!</f>
        <v>#REF!</v>
      </c>
      <c r="Q13" s="140" t="e">
        <f>#REF!</f>
        <v>#REF!</v>
      </c>
      <c r="R13" s="141" t="e">
        <f>#REF!</f>
        <v>#REF!</v>
      </c>
      <c r="S13" s="140"/>
      <c r="T13" s="141"/>
      <c r="U13" s="140"/>
    </row>
    <row r="14" spans="3:25" ht="30" customHeight="1">
      <c r="C14" s="273"/>
      <c r="D14" s="135"/>
      <c r="E14" s="135"/>
      <c r="F14" s="135"/>
      <c r="G14" s="135"/>
      <c r="H14" s="135"/>
      <c r="I14" s="805" t="s">
        <v>126</v>
      </c>
      <c r="J14" s="806"/>
      <c r="K14" s="339"/>
      <c r="L14" s="340"/>
      <c r="M14" s="341">
        <v>852500</v>
      </c>
      <c r="N14" s="341"/>
      <c r="O14" s="341"/>
      <c r="P14" s="341"/>
      <c r="Q14" s="341"/>
      <c r="R14" s="342"/>
      <c r="S14" s="343"/>
      <c r="T14" s="344"/>
      <c r="U14" s="343"/>
      <c r="V14" s="71"/>
      <c r="W14" s="360"/>
      <c r="X14" s="71"/>
      <c r="Y14" s="71"/>
    </row>
    <row r="15" spans="3:23" ht="15" customHeight="1" thickBot="1">
      <c r="C15" s="821" t="s">
        <v>11</v>
      </c>
      <c r="D15" s="822"/>
      <c r="E15" s="822"/>
      <c r="F15" s="822"/>
      <c r="G15" s="822"/>
      <c r="H15" s="822"/>
      <c r="I15" s="822"/>
      <c r="J15" s="822"/>
      <c r="K15" s="822"/>
      <c r="L15" s="823"/>
      <c r="M15" s="144"/>
      <c r="N15" s="144" t="e">
        <f>SUM(#REF!,N9,#REF!,#REF!,#REF!)</f>
        <v>#REF!</v>
      </c>
      <c r="O15" s="144" t="e">
        <f>SUM(#REF!,O9,#REF!,#REF!,#REF!)</f>
        <v>#REF!</v>
      </c>
      <c r="P15" s="144" t="e">
        <f>SUM(#REF!,P9,#REF!,#REF!,#REF!)</f>
        <v>#REF!</v>
      </c>
      <c r="Q15" s="144" t="e">
        <f>SUM(#REF!,Q9,#REF!,#REF!,#REF!)</f>
        <v>#REF!</v>
      </c>
      <c r="R15" s="145" t="e">
        <f>SUM(#REF!,R9,#REF!,#REF!,#REF!)</f>
        <v>#REF!</v>
      </c>
      <c r="S15" s="146"/>
      <c r="T15" s="264"/>
      <c r="U15" s="146"/>
      <c r="V15" s="71"/>
      <c r="W15" s="360"/>
    </row>
    <row r="16" spans="3:25" ht="30.75" customHeight="1">
      <c r="C16" s="134"/>
      <c r="D16" s="812" t="s">
        <v>93</v>
      </c>
      <c r="E16" s="813"/>
      <c r="F16" s="813"/>
      <c r="G16" s="813"/>
      <c r="H16" s="813"/>
      <c r="I16" s="813"/>
      <c r="J16" s="813"/>
      <c r="K16" s="813"/>
      <c r="L16" s="813"/>
      <c r="M16" s="814"/>
      <c r="N16" s="132"/>
      <c r="O16" s="132"/>
      <c r="P16" s="132"/>
      <c r="Q16" s="132"/>
      <c r="R16" s="132"/>
      <c r="S16" s="133"/>
      <c r="T16" s="263"/>
      <c r="U16" s="133"/>
      <c r="W16" s="191"/>
      <c r="X16" s="71"/>
      <c r="Y16" s="71"/>
    </row>
    <row r="17" spans="3:24" ht="15" customHeight="1">
      <c r="C17" s="134"/>
      <c r="D17" s="801"/>
      <c r="E17" s="801"/>
      <c r="F17" s="801"/>
      <c r="G17" s="815" t="s">
        <v>62</v>
      </c>
      <c r="H17" s="816"/>
      <c r="I17" s="816"/>
      <c r="J17" s="816"/>
      <c r="K17" s="816"/>
      <c r="L17" s="817"/>
      <c r="M17" s="136">
        <f>M18+M19+M20</f>
        <v>1949535</v>
      </c>
      <c r="N17" s="136">
        <f>SUM(N18:N20)</f>
        <v>39179.002</v>
      </c>
      <c r="O17" s="136">
        <f>SUM(O18:O20)</f>
        <v>39179.002</v>
      </c>
      <c r="P17" s="136">
        <f>SUM(P18:P20)</f>
        <v>39179.002</v>
      </c>
      <c r="Q17" s="136">
        <f>SUM(Q18:Q20)</f>
        <v>39179.002</v>
      </c>
      <c r="R17" s="137">
        <f>SUM(R18:R20)</f>
        <v>39179.002</v>
      </c>
      <c r="S17" s="136"/>
      <c r="T17" s="137"/>
      <c r="U17" s="136"/>
      <c r="W17" s="191"/>
      <c r="X17" s="71"/>
    </row>
    <row r="18" spans="3:24" ht="15" customHeight="1">
      <c r="C18" s="134"/>
      <c r="D18" s="801"/>
      <c r="E18" s="801"/>
      <c r="F18" s="801"/>
      <c r="G18" s="801"/>
      <c r="H18" s="801"/>
      <c r="I18" s="138"/>
      <c r="J18" s="788" t="s">
        <v>12</v>
      </c>
      <c r="K18" s="789"/>
      <c r="L18" s="790"/>
      <c r="M18" s="147">
        <v>300001</v>
      </c>
      <c r="N18" s="147">
        <f>'[1]kiadás'!$B$11</f>
        <v>16966.6</v>
      </c>
      <c r="O18" s="147">
        <f>'[1]kiadás'!$B$11</f>
        <v>16966.6</v>
      </c>
      <c r="P18" s="147">
        <f>'[1]kiadás'!$B$11</f>
        <v>16966.6</v>
      </c>
      <c r="Q18" s="147">
        <f>'[1]kiadás'!$B$11</f>
        <v>16966.6</v>
      </c>
      <c r="R18" s="148">
        <f>'[1]kiadás'!$B$11</f>
        <v>16966.6</v>
      </c>
      <c r="S18" s="147"/>
      <c r="T18" s="148"/>
      <c r="U18" s="147"/>
      <c r="W18" s="191"/>
      <c r="X18" s="71"/>
    </row>
    <row r="19" spans="3:24" ht="15" customHeight="1">
      <c r="C19" s="134"/>
      <c r="D19" s="801"/>
      <c r="E19" s="801"/>
      <c r="F19" s="801"/>
      <c r="G19" s="801"/>
      <c r="H19" s="801"/>
      <c r="I19" s="138"/>
      <c r="J19" s="788" t="s">
        <v>13</v>
      </c>
      <c r="K19" s="789"/>
      <c r="L19" s="790"/>
      <c r="M19" s="147">
        <v>0</v>
      </c>
      <c r="N19" s="147">
        <f>'[1]kiadás'!$C$11</f>
        <v>5512.402</v>
      </c>
      <c r="O19" s="147">
        <f>'[1]kiadás'!$C$11</f>
        <v>5512.402</v>
      </c>
      <c r="P19" s="147">
        <f>'[1]kiadás'!$C$11</f>
        <v>5512.402</v>
      </c>
      <c r="Q19" s="147">
        <f>'[1]kiadás'!$C$11</f>
        <v>5512.402</v>
      </c>
      <c r="R19" s="148">
        <f>'[1]kiadás'!$C$11</f>
        <v>5512.402</v>
      </c>
      <c r="S19" s="147"/>
      <c r="T19" s="148"/>
      <c r="U19" s="147"/>
      <c r="W19" s="191"/>
      <c r="X19" s="71"/>
    </row>
    <row r="20" spans="3:24" ht="15" customHeight="1">
      <c r="C20" s="134"/>
      <c r="D20" s="801"/>
      <c r="E20" s="801"/>
      <c r="F20" s="801"/>
      <c r="G20" s="801"/>
      <c r="H20" s="801"/>
      <c r="I20" s="138"/>
      <c r="J20" s="788" t="s">
        <v>14</v>
      </c>
      <c r="K20" s="789"/>
      <c r="L20" s="790"/>
      <c r="M20" s="147">
        <v>1649534</v>
      </c>
      <c r="N20" s="147">
        <f>'[1]kiadás'!$D$11</f>
        <v>16700</v>
      </c>
      <c r="O20" s="147">
        <f>'[1]kiadás'!$D$11</f>
        <v>16700</v>
      </c>
      <c r="P20" s="147">
        <f>'[1]kiadás'!$D$11</f>
        <v>16700</v>
      </c>
      <c r="Q20" s="147">
        <f>'[1]kiadás'!$D$11</f>
        <v>16700</v>
      </c>
      <c r="R20" s="148">
        <f>'[1]kiadás'!$D$11</f>
        <v>16700</v>
      </c>
      <c r="S20" s="147"/>
      <c r="T20" s="148"/>
      <c r="U20" s="147"/>
      <c r="W20" s="360"/>
      <c r="X20" s="71"/>
    </row>
    <row r="21" spans="3:24" ht="15" customHeight="1">
      <c r="C21" s="134"/>
      <c r="D21" s="801"/>
      <c r="E21" s="801"/>
      <c r="F21" s="801"/>
      <c r="G21" s="824" t="s">
        <v>63</v>
      </c>
      <c r="H21" s="824"/>
      <c r="I21" s="824"/>
      <c r="J21" s="824"/>
      <c r="K21" s="824"/>
      <c r="L21" s="824"/>
      <c r="M21" s="136">
        <f aca="true" t="shared" si="0" ref="M21:R21">M22</f>
        <v>0</v>
      </c>
      <c r="N21" s="136" t="e">
        <f t="shared" si="0"/>
        <v>#REF!</v>
      </c>
      <c r="O21" s="136" t="e">
        <f t="shared" si="0"/>
        <v>#REF!</v>
      </c>
      <c r="P21" s="136" t="e">
        <f t="shared" si="0"/>
        <v>#REF!</v>
      </c>
      <c r="Q21" s="136" t="e">
        <f t="shared" si="0"/>
        <v>#REF!</v>
      </c>
      <c r="R21" s="137" t="e">
        <f t="shared" si="0"/>
        <v>#REF!</v>
      </c>
      <c r="S21" s="136"/>
      <c r="T21" s="137"/>
      <c r="U21" s="136"/>
      <c r="W21" s="191"/>
      <c r="X21" s="71"/>
    </row>
    <row r="22" spans="3:24" ht="15" customHeight="1">
      <c r="C22" s="134"/>
      <c r="D22" s="801"/>
      <c r="E22" s="801"/>
      <c r="F22" s="801"/>
      <c r="G22" s="801"/>
      <c r="H22" s="801"/>
      <c r="I22" s="138"/>
      <c r="J22" s="788" t="s">
        <v>15</v>
      </c>
      <c r="K22" s="789"/>
      <c r="L22" s="790"/>
      <c r="M22" s="142">
        <v>0</v>
      </c>
      <c r="N22" s="142" t="e">
        <f>SUM(#REF!)</f>
        <v>#REF!</v>
      </c>
      <c r="O22" s="142" t="e">
        <f>SUM(#REF!)</f>
        <v>#REF!</v>
      </c>
      <c r="P22" s="142" t="e">
        <f>SUM(#REF!)</f>
        <v>#REF!</v>
      </c>
      <c r="Q22" s="142" t="e">
        <f>SUM(#REF!)</f>
        <v>#REF!</v>
      </c>
      <c r="R22" s="143" t="e">
        <f>SUM(#REF!)</f>
        <v>#REF!</v>
      </c>
      <c r="S22" s="142"/>
      <c r="T22" s="143"/>
      <c r="U22" s="142"/>
      <c r="W22" s="191"/>
      <c r="X22" s="71"/>
    </row>
    <row r="23" spans="3:23" ht="13.5" thickBot="1">
      <c r="C23" s="807" t="s">
        <v>11</v>
      </c>
      <c r="D23" s="808"/>
      <c r="E23" s="808"/>
      <c r="F23" s="808"/>
      <c r="G23" s="808"/>
      <c r="H23" s="808"/>
      <c r="I23" s="808"/>
      <c r="J23" s="808"/>
      <c r="K23" s="808"/>
      <c r="L23" s="808"/>
      <c r="M23" s="144"/>
      <c r="N23" s="144" t="e">
        <f>SUM(N17,N21)</f>
        <v>#REF!</v>
      </c>
      <c r="O23" s="144" t="e">
        <f>SUM(O17,O21)</f>
        <v>#REF!</v>
      </c>
      <c r="P23" s="144" t="e">
        <f>SUM(P17,P21)</f>
        <v>#REF!</v>
      </c>
      <c r="Q23" s="144" t="e">
        <f>SUM(Q17,Q21)</f>
        <v>#REF!</v>
      </c>
      <c r="R23" s="145" t="e">
        <f>SUM(R17,R21)</f>
        <v>#REF!</v>
      </c>
      <c r="S23" s="146"/>
      <c r="T23" s="264"/>
      <c r="U23" s="146"/>
      <c r="W23" s="191"/>
    </row>
    <row r="24" spans="3:23" ht="15" customHeight="1">
      <c r="C24" s="134"/>
      <c r="D24" s="812" t="s">
        <v>64</v>
      </c>
      <c r="E24" s="813"/>
      <c r="F24" s="813"/>
      <c r="G24" s="813"/>
      <c r="H24" s="813"/>
      <c r="I24" s="813"/>
      <c r="J24" s="813"/>
      <c r="K24" s="813"/>
      <c r="L24" s="813"/>
      <c r="M24" s="814"/>
      <c r="N24" s="132"/>
      <c r="O24" s="132"/>
      <c r="P24" s="132"/>
      <c r="Q24" s="132"/>
      <c r="R24" s="132"/>
      <c r="S24" s="133"/>
      <c r="T24" s="263"/>
      <c r="U24" s="133"/>
      <c r="W24" s="191"/>
    </row>
    <row r="25" spans="3:24" ht="12.75">
      <c r="C25" s="134"/>
      <c r="D25" s="801"/>
      <c r="E25" s="801"/>
      <c r="F25" s="801"/>
      <c r="G25" s="815" t="s">
        <v>62</v>
      </c>
      <c r="H25" s="816"/>
      <c r="I25" s="816"/>
      <c r="J25" s="816"/>
      <c r="K25" s="816"/>
      <c r="L25" s="817"/>
      <c r="M25" s="136">
        <f>M26+M27+M28</f>
        <v>1450534</v>
      </c>
      <c r="N25" s="136">
        <f>SUM(N26:N28)</f>
        <v>22658.796000000002</v>
      </c>
      <c r="O25" s="136">
        <f>SUM(O26:O28)</f>
        <v>22658.796000000002</v>
      </c>
      <c r="P25" s="136">
        <f>SUM(P26:P28)</f>
        <v>22658.796000000002</v>
      </c>
      <c r="Q25" s="136">
        <f>SUM(Q26:Q28)</f>
        <v>22658.796000000002</v>
      </c>
      <c r="R25" s="137">
        <f>SUM(R26:R28)</f>
        <v>22658.796000000002</v>
      </c>
      <c r="S25" s="136"/>
      <c r="T25" s="137"/>
      <c r="U25" s="136">
        <v>7008000</v>
      </c>
      <c r="X25" s="71"/>
    </row>
    <row r="26" spans="3:21" ht="12.75">
      <c r="C26" s="134"/>
      <c r="D26" s="801"/>
      <c r="E26" s="801"/>
      <c r="F26" s="801"/>
      <c r="G26" s="801"/>
      <c r="H26" s="801"/>
      <c r="I26" s="138"/>
      <c r="J26" s="788" t="s">
        <v>12</v>
      </c>
      <c r="K26" s="789"/>
      <c r="L26" s="790"/>
      <c r="M26" s="147">
        <v>0</v>
      </c>
      <c r="N26" s="147">
        <f>'[1]kiadás'!$B$15</f>
        <v>7442.8</v>
      </c>
      <c r="O26" s="147">
        <f>'[1]kiadás'!$B$15</f>
        <v>7442.8</v>
      </c>
      <c r="P26" s="147">
        <f>'[1]kiadás'!$B$15</f>
        <v>7442.8</v>
      </c>
      <c r="Q26" s="147">
        <f>'[1]kiadás'!$B$15</f>
        <v>7442.8</v>
      </c>
      <c r="R26" s="148">
        <f>'[1]kiadás'!$B$15</f>
        <v>7442.8</v>
      </c>
      <c r="S26" s="147"/>
      <c r="T26" s="148"/>
      <c r="U26" s="147"/>
    </row>
    <row r="27" spans="3:21" ht="12.75">
      <c r="C27" s="134"/>
      <c r="D27" s="801"/>
      <c r="E27" s="801"/>
      <c r="F27" s="801"/>
      <c r="G27" s="801"/>
      <c r="H27" s="801"/>
      <c r="I27" s="138"/>
      <c r="J27" s="788" t="s">
        <v>13</v>
      </c>
      <c r="K27" s="789"/>
      <c r="L27" s="790"/>
      <c r="M27" s="147">
        <v>0</v>
      </c>
      <c r="N27" s="147">
        <f>'[1]kiadás'!$C$15</f>
        <v>2215.9959999999996</v>
      </c>
      <c r="O27" s="147">
        <f>'[1]kiadás'!$C$15</f>
        <v>2215.9959999999996</v>
      </c>
      <c r="P27" s="147">
        <f>'[1]kiadás'!$C$15</f>
        <v>2215.9959999999996</v>
      </c>
      <c r="Q27" s="147">
        <f>'[1]kiadás'!$C$15</f>
        <v>2215.9959999999996</v>
      </c>
      <c r="R27" s="148">
        <f>'[1]kiadás'!$C$15</f>
        <v>2215.9959999999996</v>
      </c>
      <c r="S27" s="147"/>
      <c r="T27" s="148"/>
      <c r="U27" s="147"/>
    </row>
    <row r="28" spans="3:21" ht="12.75">
      <c r="C28" s="134"/>
      <c r="D28" s="801"/>
      <c r="E28" s="801"/>
      <c r="F28" s="801"/>
      <c r="G28" s="801"/>
      <c r="H28" s="801"/>
      <c r="I28" s="138"/>
      <c r="J28" s="788" t="s">
        <v>14</v>
      </c>
      <c r="K28" s="789"/>
      <c r="L28" s="790"/>
      <c r="M28" s="147">
        <v>1450534</v>
      </c>
      <c r="N28" s="147">
        <f>'[1]kiadás'!$D$15</f>
        <v>13000</v>
      </c>
      <c r="O28" s="147">
        <f>'[1]kiadás'!$D$15</f>
        <v>13000</v>
      </c>
      <c r="P28" s="147">
        <f>'[1]kiadás'!$D$15</f>
        <v>13000</v>
      </c>
      <c r="Q28" s="147">
        <f>'[1]kiadás'!$D$15</f>
        <v>13000</v>
      </c>
      <c r="R28" s="148">
        <f>'[1]kiadás'!$D$15</f>
        <v>13000</v>
      </c>
      <c r="S28" s="147"/>
      <c r="T28" s="148"/>
      <c r="U28" s="147"/>
    </row>
    <row r="29" spans="3:23" ht="12.75">
      <c r="C29" s="134"/>
      <c r="D29" s="801"/>
      <c r="E29" s="801"/>
      <c r="F29" s="801"/>
      <c r="G29" s="824" t="s">
        <v>63</v>
      </c>
      <c r="H29" s="824"/>
      <c r="I29" s="824"/>
      <c r="J29" s="824"/>
      <c r="K29" s="824"/>
      <c r="L29" s="824"/>
      <c r="M29" s="136">
        <f>M30</f>
        <v>0</v>
      </c>
      <c r="N29" s="136" t="e">
        <f>SUM(N30:N30)</f>
        <v>#REF!</v>
      </c>
      <c r="O29" s="136" t="e">
        <f>SUM(O30:O30)</f>
        <v>#REF!</v>
      </c>
      <c r="P29" s="136" t="e">
        <f>SUM(P30:P30)</f>
        <v>#REF!</v>
      </c>
      <c r="Q29" s="136" t="e">
        <f>SUM(Q30:Q30)</f>
        <v>#REF!</v>
      </c>
      <c r="R29" s="137" t="e">
        <f>SUM(R30:R30)</f>
        <v>#REF!</v>
      </c>
      <c r="S29" s="136"/>
      <c r="T29" s="137"/>
      <c r="U29" s="136"/>
      <c r="W29" s="71"/>
    </row>
    <row r="30" spans="3:21" ht="12.75">
      <c r="C30" s="134"/>
      <c r="D30" s="801"/>
      <c r="E30" s="801"/>
      <c r="F30" s="801"/>
      <c r="G30" s="801"/>
      <c r="H30" s="801"/>
      <c r="I30" s="138"/>
      <c r="J30" s="788" t="s">
        <v>15</v>
      </c>
      <c r="K30" s="789"/>
      <c r="L30" s="790"/>
      <c r="M30" s="142">
        <v>0</v>
      </c>
      <c r="N30" s="142" t="e">
        <f>SUM(#REF!)</f>
        <v>#REF!</v>
      </c>
      <c r="O30" s="142" t="e">
        <f>SUM(#REF!)</f>
        <v>#REF!</v>
      </c>
      <c r="P30" s="142" t="e">
        <f>SUM(#REF!)</f>
        <v>#REF!</v>
      </c>
      <c r="Q30" s="142" t="e">
        <f>SUM(#REF!,#REF!)</f>
        <v>#REF!</v>
      </c>
      <c r="R30" s="143" t="e">
        <f>SUM(#REF!,#REF!)</f>
        <v>#REF!</v>
      </c>
      <c r="S30" s="142"/>
      <c r="T30" s="143"/>
      <c r="U30" s="142"/>
    </row>
    <row r="31" spans="3:21" ht="13.5" thickBot="1">
      <c r="C31" s="807" t="s">
        <v>11</v>
      </c>
      <c r="D31" s="808"/>
      <c r="E31" s="808"/>
      <c r="F31" s="808"/>
      <c r="G31" s="808"/>
      <c r="H31" s="808"/>
      <c r="I31" s="808"/>
      <c r="J31" s="808"/>
      <c r="K31" s="808"/>
      <c r="L31" s="808"/>
      <c r="M31" s="144"/>
      <c r="N31" s="144" t="e">
        <f>SUM(N25,N29)</f>
        <v>#REF!</v>
      </c>
      <c r="O31" s="144" t="e">
        <f>SUM(O25,O29)</f>
        <v>#REF!</v>
      </c>
      <c r="P31" s="144" t="e">
        <f>SUM(P25,P29)</f>
        <v>#REF!</v>
      </c>
      <c r="Q31" s="144" t="e">
        <f>SUM(Q25,Q29)</f>
        <v>#REF!</v>
      </c>
      <c r="R31" s="145" t="e">
        <f>SUM(R25,R29)</f>
        <v>#REF!</v>
      </c>
      <c r="S31" s="146"/>
      <c r="T31" s="264"/>
      <c r="U31" s="146"/>
    </row>
    <row r="32" spans="3:21" ht="28.5" customHeight="1">
      <c r="C32" s="134"/>
      <c r="D32" s="812" t="s">
        <v>145</v>
      </c>
      <c r="E32" s="813"/>
      <c r="F32" s="813"/>
      <c r="G32" s="813"/>
      <c r="H32" s="813"/>
      <c r="I32" s="813"/>
      <c r="J32" s="813"/>
      <c r="K32" s="813"/>
      <c r="L32" s="813"/>
      <c r="M32" s="814"/>
      <c r="N32" s="132"/>
      <c r="O32" s="132"/>
      <c r="P32" s="132"/>
      <c r="Q32" s="132"/>
      <c r="R32" s="132"/>
      <c r="S32" s="338"/>
      <c r="T32" s="263">
        <v>12951740</v>
      </c>
      <c r="U32" s="133"/>
    </row>
    <row r="33" spans="3:21" ht="12.75">
      <c r="C33" s="134"/>
      <c r="D33" s="801"/>
      <c r="E33" s="801"/>
      <c r="F33" s="801"/>
      <c r="G33" s="815" t="s">
        <v>62</v>
      </c>
      <c r="H33" s="816"/>
      <c r="I33" s="816"/>
      <c r="J33" s="816"/>
      <c r="K33" s="816"/>
      <c r="L33" s="817"/>
      <c r="M33" s="136">
        <f>M34+M35+M36</f>
        <v>11165265</v>
      </c>
      <c r="N33" s="136">
        <f>SUM(N34:N36)</f>
        <v>7580.498</v>
      </c>
      <c r="O33" s="136">
        <f>SUM(O34:O36)</f>
        <v>7580.498</v>
      </c>
      <c r="P33" s="136">
        <f>SUM(P34:P36)</f>
        <v>7580.498</v>
      </c>
      <c r="Q33" s="136">
        <f>SUM(Q34:Q36)</f>
        <v>7580.498</v>
      </c>
      <c r="R33" s="137">
        <f>SUM(R34:R36)</f>
        <v>7580.498</v>
      </c>
      <c r="S33" s="149">
        <v>3085035</v>
      </c>
      <c r="T33" s="608">
        <v>21284564</v>
      </c>
      <c r="U33" s="136"/>
    </row>
    <row r="34" spans="3:21" ht="12.75">
      <c r="C34" s="134"/>
      <c r="D34" s="801"/>
      <c r="E34" s="801"/>
      <c r="F34" s="801"/>
      <c r="G34" s="801"/>
      <c r="H34" s="801"/>
      <c r="I34" s="138"/>
      <c r="J34" s="788" t="s">
        <v>12</v>
      </c>
      <c r="K34" s="789"/>
      <c r="L34" s="790"/>
      <c r="M34" s="150">
        <v>5282644</v>
      </c>
      <c r="N34" s="147">
        <f>'[1]kiadás'!$B$17</f>
        <v>3788.9</v>
      </c>
      <c r="O34" s="147">
        <f>'[1]kiadás'!$B$17</f>
        <v>3788.9</v>
      </c>
      <c r="P34" s="147">
        <f>'[1]kiadás'!$B$17</f>
        <v>3788.9</v>
      </c>
      <c r="Q34" s="147">
        <f>'[1]kiadás'!$B$17</f>
        <v>3788.9</v>
      </c>
      <c r="R34" s="148">
        <f>'[1]kiadás'!$B$17</f>
        <v>3788.9</v>
      </c>
      <c r="S34" s="149"/>
      <c r="T34" s="265"/>
      <c r="U34" s="150"/>
    </row>
    <row r="35" spans="3:21" ht="12.75">
      <c r="C35" s="134"/>
      <c r="D35" s="801"/>
      <c r="E35" s="801"/>
      <c r="F35" s="801"/>
      <c r="G35" s="801"/>
      <c r="H35" s="801"/>
      <c r="I35" s="138"/>
      <c r="J35" s="788" t="s">
        <v>13</v>
      </c>
      <c r="K35" s="789"/>
      <c r="L35" s="790"/>
      <c r="M35" s="150">
        <v>705485</v>
      </c>
      <c r="N35" s="147">
        <f>'[1]kiadás'!$C$17</f>
        <v>1161.598</v>
      </c>
      <c r="O35" s="147">
        <f>'[1]kiadás'!$C$17</f>
        <v>1161.598</v>
      </c>
      <c r="P35" s="147">
        <f>'[1]kiadás'!$C$17</f>
        <v>1161.598</v>
      </c>
      <c r="Q35" s="147">
        <f>'[1]kiadás'!$C$17</f>
        <v>1161.598</v>
      </c>
      <c r="R35" s="148">
        <f>'[1]kiadás'!$C$17</f>
        <v>1161.598</v>
      </c>
      <c r="S35" s="149"/>
      <c r="T35" s="265"/>
      <c r="U35" s="150"/>
    </row>
    <row r="36" spans="3:21" ht="12.75">
      <c r="C36" s="134"/>
      <c r="D36" s="801"/>
      <c r="E36" s="801"/>
      <c r="F36" s="801"/>
      <c r="G36" s="801"/>
      <c r="H36" s="801"/>
      <c r="I36" s="138"/>
      <c r="J36" s="788" t="s">
        <v>56</v>
      </c>
      <c r="K36" s="789"/>
      <c r="L36" s="790"/>
      <c r="M36" s="189">
        <v>5177136</v>
      </c>
      <c r="N36" s="147">
        <f>'[1]kiadás'!$D$17</f>
        <v>2630</v>
      </c>
      <c r="O36" s="147">
        <f>'[1]kiadás'!$D$17</f>
        <v>2630</v>
      </c>
      <c r="P36" s="147">
        <f>'[1]kiadás'!$D$17</f>
        <v>2630</v>
      </c>
      <c r="Q36" s="147">
        <f>'[1]kiadás'!$D$17</f>
        <v>2630</v>
      </c>
      <c r="R36" s="148">
        <f>'[1]kiadás'!$D$17</f>
        <v>2630</v>
      </c>
      <c r="S36" s="149"/>
      <c r="T36" s="265"/>
      <c r="U36" s="150"/>
    </row>
    <row r="37" spans="3:21" ht="12.75" customHeight="1">
      <c r="C37" s="151"/>
      <c r="D37" s="152"/>
      <c r="E37" s="152"/>
      <c r="F37" s="152"/>
      <c r="G37" s="152"/>
      <c r="H37" s="152"/>
      <c r="I37" s="837" t="s">
        <v>63</v>
      </c>
      <c r="J37" s="838"/>
      <c r="K37" s="838"/>
      <c r="L37" s="839"/>
      <c r="M37" s="153">
        <f>M38+M39</f>
        <v>106000</v>
      </c>
      <c r="N37" s="154"/>
      <c r="O37" s="154"/>
      <c r="P37" s="154"/>
      <c r="Q37" s="154"/>
      <c r="R37" s="155"/>
      <c r="S37" s="149"/>
      <c r="T37" s="266">
        <v>2002</v>
      </c>
      <c r="U37" s="156"/>
    </row>
    <row r="38" spans="3:21" ht="12.75" customHeight="1">
      <c r="C38" s="151"/>
      <c r="D38" s="152"/>
      <c r="E38" s="152"/>
      <c r="F38" s="152"/>
      <c r="G38" s="152"/>
      <c r="H38" s="152"/>
      <c r="I38" s="157"/>
      <c r="J38" s="158" t="s">
        <v>15</v>
      </c>
      <c r="K38" s="159"/>
      <c r="L38" s="160"/>
      <c r="M38" s="346">
        <v>106000</v>
      </c>
      <c r="N38" s="347"/>
      <c r="O38" s="347"/>
      <c r="P38" s="347"/>
      <c r="Q38" s="347"/>
      <c r="R38" s="348"/>
      <c r="S38" s="349"/>
      <c r="T38" s="350"/>
      <c r="U38" s="351"/>
    </row>
    <row r="39" spans="3:21" ht="12.75" customHeight="1">
      <c r="C39" s="151"/>
      <c r="D39" s="152"/>
      <c r="E39" s="152"/>
      <c r="F39" s="152"/>
      <c r="G39" s="152"/>
      <c r="H39" s="152"/>
      <c r="I39" s="188"/>
      <c r="J39" s="159" t="s">
        <v>16</v>
      </c>
      <c r="K39" s="159"/>
      <c r="L39" s="160"/>
      <c r="M39" s="346">
        <v>0</v>
      </c>
      <c r="N39" s="347"/>
      <c r="O39" s="347"/>
      <c r="P39" s="347"/>
      <c r="Q39" s="347"/>
      <c r="R39" s="348"/>
      <c r="S39" s="349"/>
      <c r="T39" s="350"/>
      <c r="U39" s="351"/>
    </row>
    <row r="40" spans="3:21" ht="12.75" customHeight="1">
      <c r="C40" s="151"/>
      <c r="D40" s="377"/>
      <c r="E40" s="378"/>
      <c r="F40" s="378"/>
      <c r="G40" s="378"/>
      <c r="H40" s="378"/>
      <c r="I40" s="845" t="s">
        <v>173</v>
      </c>
      <c r="J40" s="846"/>
      <c r="K40" s="846"/>
      <c r="L40" s="847"/>
      <c r="M40" s="379"/>
      <c r="N40" s="274"/>
      <c r="O40" s="274"/>
      <c r="P40" s="274"/>
      <c r="Q40" s="274"/>
      <c r="R40" s="358"/>
      <c r="S40" s="359"/>
      <c r="T40" s="380"/>
      <c r="U40" s="381"/>
    </row>
    <row r="41" spans="3:21" ht="24" customHeight="1">
      <c r="C41" s="151"/>
      <c r="D41" s="848" t="s">
        <v>156</v>
      </c>
      <c r="E41" s="849"/>
      <c r="F41" s="849"/>
      <c r="G41" s="849"/>
      <c r="H41" s="849"/>
      <c r="I41" s="849"/>
      <c r="J41" s="849"/>
      <c r="K41" s="849"/>
      <c r="L41" s="850"/>
      <c r="M41" s="354"/>
      <c r="N41" s="347"/>
      <c r="O41" s="347"/>
      <c r="P41" s="347"/>
      <c r="Q41" s="347"/>
      <c r="R41" s="348"/>
      <c r="S41" s="349"/>
      <c r="T41" s="355"/>
      <c r="U41" s="356"/>
    </row>
    <row r="42" spans="3:21" ht="19.5" customHeight="1">
      <c r="C42" s="151"/>
      <c r="D42" s="352"/>
      <c r="E42" s="353"/>
      <c r="F42" s="353"/>
      <c r="G42" s="353"/>
      <c r="H42" s="353"/>
      <c r="I42" s="791" t="s">
        <v>62</v>
      </c>
      <c r="J42" s="791"/>
      <c r="K42" s="791"/>
      <c r="L42" s="792"/>
      <c r="M42" s="357">
        <f>M43+M44+M45</f>
        <v>707239</v>
      </c>
      <c r="N42" s="274"/>
      <c r="O42" s="274"/>
      <c r="P42" s="274"/>
      <c r="Q42" s="274"/>
      <c r="R42" s="358"/>
      <c r="S42" s="359">
        <v>2</v>
      </c>
      <c r="T42" s="277">
        <v>4215266</v>
      </c>
      <c r="U42" s="276"/>
    </row>
    <row r="43" spans="3:21" ht="12.75">
      <c r="C43" s="151"/>
      <c r="D43" s="152"/>
      <c r="E43" s="152"/>
      <c r="F43" s="152"/>
      <c r="G43" s="152"/>
      <c r="H43" s="152"/>
      <c r="I43" s="758" t="s">
        <v>12</v>
      </c>
      <c r="J43" s="759"/>
      <c r="K43" s="759"/>
      <c r="L43" s="760"/>
      <c r="M43" s="345">
        <v>432000</v>
      </c>
      <c r="N43" s="154"/>
      <c r="O43" s="154"/>
      <c r="P43" s="154"/>
      <c r="Q43" s="154"/>
      <c r="R43" s="155"/>
      <c r="S43" s="149"/>
      <c r="T43" s="265"/>
      <c r="U43" s="150"/>
    </row>
    <row r="44" spans="3:21" ht="12.75">
      <c r="C44" s="151"/>
      <c r="D44" s="152"/>
      <c r="E44" s="152"/>
      <c r="F44" s="152"/>
      <c r="G44" s="152"/>
      <c r="H44" s="152"/>
      <c r="I44" s="758" t="s">
        <v>155</v>
      </c>
      <c r="J44" s="759"/>
      <c r="K44" s="759"/>
      <c r="L44" s="760"/>
      <c r="M44" s="345">
        <v>75816</v>
      </c>
      <c r="N44" s="154"/>
      <c r="O44" s="154"/>
      <c r="P44" s="154"/>
      <c r="Q44" s="154"/>
      <c r="R44" s="155"/>
      <c r="S44" s="149"/>
      <c r="T44" s="265"/>
      <c r="U44" s="150"/>
    </row>
    <row r="45" spans="3:21" ht="12.75">
      <c r="C45" s="151"/>
      <c r="D45" s="152"/>
      <c r="E45" s="152"/>
      <c r="F45" s="152"/>
      <c r="G45" s="152"/>
      <c r="H45" s="152"/>
      <c r="I45" s="758" t="s">
        <v>14</v>
      </c>
      <c r="J45" s="759"/>
      <c r="K45" s="759"/>
      <c r="L45" s="760"/>
      <c r="M45" s="345">
        <v>199423</v>
      </c>
      <c r="N45" s="154"/>
      <c r="O45" s="154"/>
      <c r="P45" s="154"/>
      <c r="Q45" s="154"/>
      <c r="R45" s="155"/>
      <c r="S45" s="149"/>
      <c r="T45" s="265"/>
      <c r="U45" s="150"/>
    </row>
    <row r="46" spans="3:21" ht="14.25" customHeight="1">
      <c r="C46" s="151"/>
      <c r="D46" s="152"/>
      <c r="E46" s="152"/>
      <c r="F46" s="152"/>
      <c r="G46" s="152"/>
      <c r="H46" s="152"/>
      <c r="I46" s="837" t="s">
        <v>63</v>
      </c>
      <c r="J46" s="838"/>
      <c r="K46" s="838"/>
      <c r="L46" s="839"/>
      <c r="M46" s="153">
        <f>M47+M48</f>
        <v>80000</v>
      </c>
      <c r="N46" s="154"/>
      <c r="O46" s="154"/>
      <c r="P46" s="154"/>
      <c r="Q46" s="154"/>
      <c r="R46" s="155"/>
      <c r="S46" s="149"/>
      <c r="T46" s="266"/>
      <c r="U46" s="156"/>
    </row>
    <row r="47" spans="3:23" ht="15" customHeight="1">
      <c r="C47" s="151"/>
      <c r="D47" s="152"/>
      <c r="E47" s="152"/>
      <c r="F47" s="152"/>
      <c r="G47" s="152"/>
      <c r="H47" s="152"/>
      <c r="I47" s="157"/>
      <c r="J47" s="158" t="s">
        <v>15</v>
      </c>
      <c r="K47" s="159"/>
      <c r="L47" s="160"/>
      <c r="M47" s="161">
        <v>80000</v>
      </c>
      <c r="N47" s="154"/>
      <c r="O47" s="154"/>
      <c r="P47" s="154"/>
      <c r="Q47" s="154"/>
      <c r="R47" s="155"/>
      <c r="S47" s="149"/>
      <c r="T47" s="265"/>
      <c r="U47" s="150"/>
      <c r="W47" s="191"/>
    </row>
    <row r="48" spans="3:23" ht="13.5" customHeight="1">
      <c r="C48" s="151"/>
      <c r="D48" s="135"/>
      <c r="E48" s="135"/>
      <c r="F48" s="135"/>
      <c r="G48" s="135"/>
      <c r="H48" s="135"/>
      <c r="I48" s="138"/>
      <c r="J48" s="788" t="s">
        <v>16</v>
      </c>
      <c r="K48" s="789"/>
      <c r="L48" s="790"/>
      <c r="M48" s="150">
        <v>0</v>
      </c>
      <c r="N48" s="154"/>
      <c r="O48" s="154"/>
      <c r="P48" s="154"/>
      <c r="Q48" s="154"/>
      <c r="R48" s="155"/>
      <c r="S48" s="149"/>
      <c r="T48" s="265"/>
      <c r="U48" s="150"/>
      <c r="W48" s="191"/>
    </row>
    <row r="49" spans="3:23" ht="39.75" customHeight="1">
      <c r="C49" s="151"/>
      <c r="D49" s="848" t="s">
        <v>157</v>
      </c>
      <c r="E49" s="849"/>
      <c r="F49" s="849"/>
      <c r="G49" s="849"/>
      <c r="H49" s="849"/>
      <c r="I49" s="849"/>
      <c r="J49" s="849"/>
      <c r="K49" s="849"/>
      <c r="L49" s="850"/>
      <c r="M49" s="354"/>
      <c r="N49" s="347"/>
      <c r="O49" s="347"/>
      <c r="P49" s="347"/>
      <c r="Q49" s="347"/>
      <c r="R49" s="348"/>
      <c r="S49" s="349"/>
      <c r="T49" s="355"/>
      <c r="U49" s="356"/>
      <c r="W49" s="191"/>
    </row>
    <row r="50" spans="3:23" ht="12.75" customHeight="1">
      <c r="C50" s="151"/>
      <c r="D50" s="352"/>
      <c r="E50" s="353"/>
      <c r="F50" s="353"/>
      <c r="G50" s="353"/>
      <c r="H50" s="353"/>
      <c r="I50" s="791" t="s">
        <v>62</v>
      </c>
      <c r="J50" s="791"/>
      <c r="K50" s="791"/>
      <c r="L50" s="792"/>
      <c r="M50" s="357">
        <f>M51+M52+M53</f>
        <v>2518181</v>
      </c>
      <c r="N50" s="274"/>
      <c r="O50" s="274"/>
      <c r="P50" s="274"/>
      <c r="Q50" s="274"/>
      <c r="R50" s="358"/>
      <c r="S50" s="359">
        <v>4</v>
      </c>
      <c r="T50" s="277">
        <v>8923606</v>
      </c>
      <c r="U50" s="276"/>
      <c r="W50" s="191"/>
    </row>
    <row r="51" spans="3:23" ht="15" customHeight="1">
      <c r="C51" s="151"/>
      <c r="D51" s="152"/>
      <c r="E51" s="152"/>
      <c r="F51" s="152"/>
      <c r="G51" s="152"/>
      <c r="H51" s="152"/>
      <c r="I51" s="758" t="s">
        <v>12</v>
      </c>
      <c r="J51" s="759"/>
      <c r="K51" s="759"/>
      <c r="L51" s="760"/>
      <c r="M51" s="345">
        <v>1700002</v>
      </c>
      <c r="N51" s="154"/>
      <c r="O51" s="154"/>
      <c r="P51" s="154"/>
      <c r="Q51" s="154"/>
      <c r="R51" s="155"/>
      <c r="S51" s="149"/>
      <c r="T51" s="265"/>
      <c r="U51" s="150"/>
      <c r="W51" s="360"/>
    </row>
    <row r="52" spans="3:23" ht="15" customHeight="1">
      <c r="C52" s="151"/>
      <c r="D52" s="152"/>
      <c r="E52" s="152"/>
      <c r="F52" s="152"/>
      <c r="G52" s="152"/>
      <c r="H52" s="152"/>
      <c r="I52" s="758" t="s">
        <v>155</v>
      </c>
      <c r="J52" s="759"/>
      <c r="K52" s="759"/>
      <c r="L52" s="760"/>
      <c r="M52" s="345">
        <v>321750</v>
      </c>
      <c r="N52" s="154"/>
      <c r="O52" s="154"/>
      <c r="P52" s="154"/>
      <c r="Q52" s="154"/>
      <c r="R52" s="155"/>
      <c r="S52" s="149"/>
      <c r="T52" s="265"/>
      <c r="U52" s="150"/>
      <c r="W52" s="191"/>
    </row>
    <row r="53" spans="3:21" ht="12.75">
      <c r="C53" s="151"/>
      <c r="D53" s="152"/>
      <c r="E53" s="152"/>
      <c r="F53" s="152"/>
      <c r="G53" s="152"/>
      <c r="H53" s="152"/>
      <c r="I53" s="758" t="s">
        <v>14</v>
      </c>
      <c r="J53" s="759"/>
      <c r="K53" s="759"/>
      <c r="L53" s="760"/>
      <c r="M53" s="345">
        <v>496429</v>
      </c>
      <c r="N53" s="154"/>
      <c r="O53" s="154"/>
      <c r="P53" s="154"/>
      <c r="Q53" s="154"/>
      <c r="R53" s="155"/>
      <c r="S53" s="149"/>
      <c r="T53" s="265"/>
      <c r="U53" s="150"/>
    </row>
    <row r="54" spans="3:21" ht="15" customHeight="1">
      <c r="C54" s="151"/>
      <c r="D54" s="152"/>
      <c r="E54" s="152"/>
      <c r="F54" s="152"/>
      <c r="G54" s="152"/>
      <c r="H54" s="152"/>
      <c r="I54" s="837" t="s">
        <v>63</v>
      </c>
      <c r="J54" s="838"/>
      <c r="K54" s="838"/>
      <c r="L54" s="839"/>
      <c r="M54" s="153">
        <f>M55+M56</f>
        <v>416220</v>
      </c>
      <c r="N54" s="154"/>
      <c r="O54" s="154"/>
      <c r="P54" s="154"/>
      <c r="Q54" s="154"/>
      <c r="R54" s="155"/>
      <c r="S54" s="149"/>
      <c r="T54" s="266"/>
      <c r="U54" s="156"/>
    </row>
    <row r="55" spans="3:21" ht="12.75">
      <c r="C55" s="151"/>
      <c r="D55" s="152"/>
      <c r="E55" s="152"/>
      <c r="F55" s="152"/>
      <c r="G55" s="152"/>
      <c r="H55" s="152"/>
      <c r="I55" s="157"/>
      <c r="J55" s="158" t="s">
        <v>15</v>
      </c>
      <c r="K55" s="159"/>
      <c r="L55" s="160"/>
      <c r="M55" s="161">
        <v>416220</v>
      </c>
      <c r="N55" s="154"/>
      <c r="O55" s="154"/>
      <c r="P55" s="154"/>
      <c r="Q55" s="154"/>
      <c r="R55" s="155"/>
      <c r="S55" s="149"/>
      <c r="T55" s="265"/>
      <c r="U55" s="150"/>
    </row>
    <row r="56" spans="3:21" ht="15" customHeight="1">
      <c r="C56" s="151"/>
      <c r="D56" s="135"/>
      <c r="E56" s="135"/>
      <c r="F56" s="135"/>
      <c r="G56" s="135"/>
      <c r="H56" s="135"/>
      <c r="I56" s="138"/>
      <c r="J56" s="788" t="s">
        <v>16</v>
      </c>
      <c r="K56" s="789"/>
      <c r="L56" s="790"/>
      <c r="M56" s="150">
        <v>0</v>
      </c>
      <c r="N56" s="154"/>
      <c r="O56" s="154"/>
      <c r="P56" s="154"/>
      <c r="Q56" s="154"/>
      <c r="R56" s="155"/>
      <c r="S56" s="149"/>
      <c r="T56" s="265"/>
      <c r="U56" s="150"/>
    </row>
    <row r="57" spans="3:21" ht="15" customHeight="1" thickBot="1">
      <c r="C57" s="821" t="s">
        <v>11</v>
      </c>
      <c r="D57" s="822"/>
      <c r="E57" s="822"/>
      <c r="F57" s="822"/>
      <c r="G57" s="822"/>
      <c r="H57" s="822"/>
      <c r="I57" s="822"/>
      <c r="J57" s="822"/>
      <c r="K57" s="822"/>
      <c r="L57" s="823"/>
      <c r="M57" s="144"/>
      <c r="N57" s="164"/>
      <c r="O57" s="164"/>
      <c r="P57" s="164"/>
      <c r="Q57" s="164"/>
      <c r="R57" s="164"/>
      <c r="S57" s="146"/>
      <c r="T57" s="264"/>
      <c r="U57" s="146"/>
    </row>
    <row r="58" spans="3:21" ht="15" customHeight="1">
      <c r="C58" s="134"/>
      <c r="D58" s="809" t="s">
        <v>65</v>
      </c>
      <c r="E58" s="810"/>
      <c r="F58" s="810"/>
      <c r="G58" s="810"/>
      <c r="H58" s="810"/>
      <c r="I58" s="810"/>
      <c r="J58" s="810"/>
      <c r="K58" s="810"/>
      <c r="L58" s="810"/>
      <c r="M58" s="811"/>
      <c r="N58" s="132"/>
      <c r="O58" s="132"/>
      <c r="P58" s="132"/>
      <c r="Q58" s="132"/>
      <c r="R58" s="132"/>
      <c r="S58" s="133"/>
      <c r="T58" s="263"/>
      <c r="U58" s="133"/>
    </row>
    <row r="59" spans="3:21" ht="15" customHeight="1">
      <c r="C59" s="134"/>
      <c r="D59" s="362"/>
      <c r="E59" s="363"/>
      <c r="F59" s="364"/>
      <c r="G59" s="361" t="s">
        <v>62</v>
      </c>
      <c r="H59" s="365"/>
      <c r="I59" s="791" t="s">
        <v>62</v>
      </c>
      <c r="J59" s="791"/>
      <c r="K59" s="791"/>
      <c r="L59" s="792"/>
      <c r="M59" s="136">
        <f>M60+M61+M62</f>
        <v>12555700</v>
      </c>
      <c r="N59" s="165"/>
      <c r="O59" s="165"/>
      <c r="P59" s="165"/>
      <c r="Q59" s="165"/>
      <c r="R59" s="165"/>
      <c r="S59" s="136"/>
      <c r="T59" s="137">
        <v>15144901</v>
      </c>
      <c r="U59" s="136"/>
    </row>
    <row r="60" spans="3:21" ht="15" customHeight="1">
      <c r="C60" s="134"/>
      <c r="D60" s="785"/>
      <c r="E60" s="786"/>
      <c r="F60" s="787"/>
      <c r="G60" s="785"/>
      <c r="H60" s="787"/>
      <c r="I60" s="138"/>
      <c r="J60" s="788" t="s">
        <v>12</v>
      </c>
      <c r="K60" s="789"/>
      <c r="L60" s="790"/>
      <c r="M60" s="147">
        <v>0</v>
      </c>
      <c r="N60" s="165"/>
      <c r="O60" s="165"/>
      <c r="P60" s="165"/>
      <c r="Q60" s="165"/>
      <c r="R60" s="165"/>
      <c r="S60" s="147"/>
      <c r="T60" s="148"/>
      <c r="U60" s="147"/>
    </row>
    <row r="61" spans="3:21" ht="15" customHeight="1">
      <c r="C61" s="134"/>
      <c r="D61" s="785"/>
      <c r="E61" s="786"/>
      <c r="F61" s="787"/>
      <c r="G61" s="785"/>
      <c r="H61" s="787"/>
      <c r="I61" s="138"/>
      <c r="J61" s="788" t="s">
        <v>13</v>
      </c>
      <c r="K61" s="789"/>
      <c r="L61" s="790"/>
      <c r="M61" s="147">
        <v>0</v>
      </c>
      <c r="N61" s="165"/>
      <c r="O61" s="165"/>
      <c r="P61" s="165"/>
      <c r="Q61" s="165"/>
      <c r="R61" s="165"/>
      <c r="S61" s="147"/>
      <c r="T61" s="148"/>
      <c r="U61" s="147"/>
    </row>
    <row r="62" spans="3:21" ht="12.75" customHeight="1" thickBot="1">
      <c r="C62" s="134"/>
      <c r="D62" s="797"/>
      <c r="E62" s="798"/>
      <c r="F62" s="799"/>
      <c r="G62" s="797"/>
      <c r="H62" s="799"/>
      <c r="I62" s="138"/>
      <c r="J62" s="779" t="s">
        <v>14</v>
      </c>
      <c r="K62" s="780"/>
      <c r="L62" s="781"/>
      <c r="M62" s="150">
        <v>12555700</v>
      </c>
      <c r="N62" s="165"/>
      <c r="O62" s="165"/>
      <c r="P62" s="165"/>
      <c r="Q62" s="165"/>
      <c r="R62" s="165"/>
      <c r="S62" s="150"/>
      <c r="T62" s="265"/>
      <c r="U62" s="150"/>
    </row>
    <row r="63" spans="3:21" ht="12.75" customHeight="1" thickBot="1">
      <c r="C63" s="782" t="s">
        <v>11</v>
      </c>
      <c r="D63" s="783"/>
      <c r="E63" s="783"/>
      <c r="F63" s="783"/>
      <c r="G63" s="783"/>
      <c r="H63" s="783"/>
      <c r="I63" s="783"/>
      <c r="J63" s="783"/>
      <c r="K63" s="783"/>
      <c r="L63" s="784"/>
      <c r="M63" s="144"/>
      <c r="N63" s="132"/>
      <c r="O63" s="132"/>
      <c r="P63" s="132"/>
      <c r="Q63" s="132"/>
      <c r="R63" s="132"/>
      <c r="S63" s="146"/>
      <c r="T63" s="264"/>
      <c r="U63" s="146"/>
    </row>
    <row r="64" spans="3:21" ht="28.5" customHeight="1" thickBot="1">
      <c r="C64" s="372"/>
      <c r="D64" s="793" t="s">
        <v>160</v>
      </c>
      <c r="E64" s="793"/>
      <c r="F64" s="793"/>
      <c r="G64" s="793"/>
      <c r="H64" s="793"/>
      <c r="I64" s="793"/>
      <c r="J64" s="793"/>
      <c r="K64" s="793"/>
      <c r="L64" s="794"/>
      <c r="M64" s="373"/>
      <c r="N64" s="132"/>
      <c r="O64" s="132"/>
      <c r="P64" s="132"/>
      <c r="Q64" s="132"/>
      <c r="R64" s="132"/>
      <c r="S64" s="146"/>
      <c r="T64" s="264"/>
      <c r="U64" s="146"/>
    </row>
    <row r="65" spans="3:21" ht="12.75" customHeight="1">
      <c r="C65" s="372"/>
      <c r="D65" s="374"/>
      <c r="E65" s="374"/>
      <c r="F65" s="374"/>
      <c r="G65" s="374"/>
      <c r="H65" s="374"/>
      <c r="I65" s="795" t="s">
        <v>62</v>
      </c>
      <c r="J65" s="795"/>
      <c r="K65" s="795"/>
      <c r="L65" s="796"/>
      <c r="M65" s="373">
        <f>M66+M67+M68</f>
        <v>2695059</v>
      </c>
      <c r="N65" s="132"/>
      <c r="O65" s="132"/>
      <c r="P65" s="132"/>
      <c r="Q65" s="132"/>
      <c r="R65" s="132"/>
      <c r="S65" s="146"/>
      <c r="T65" s="264"/>
      <c r="U65" s="146"/>
    </row>
    <row r="66" spans="3:21" ht="12.75">
      <c r="C66" s="134"/>
      <c r="D66" s="785"/>
      <c r="E66" s="786"/>
      <c r="F66" s="787"/>
      <c r="G66" s="785"/>
      <c r="H66" s="787"/>
      <c r="I66" s="138"/>
      <c r="J66" s="788" t="s">
        <v>12</v>
      </c>
      <c r="K66" s="789"/>
      <c r="L66" s="790"/>
      <c r="M66" s="147">
        <v>1380763</v>
      </c>
      <c r="N66" s="165"/>
      <c r="O66" s="165"/>
      <c r="P66" s="165"/>
      <c r="Q66" s="165"/>
      <c r="R66" s="165"/>
      <c r="S66" s="147"/>
      <c r="T66" s="148"/>
      <c r="U66" s="147"/>
    </row>
    <row r="67" spans="3:21" ht="12.75" customHeight="1">
      <c r="C67" s="134"/>
      <c r="D67" s="785"/>
      <c r="E67" s="786"/>
      <c r="F67" s="787"/>
      <c r="G67" s="785"/>
      <c r="H67" s="787"/>
      <c r="I67" s="138"/>
      <c r="J67" s="788" t="s">
        <v>13</v>
      </c>
      <c r="K67" s="789"/>
      <c r="L67" s="790"/>
      <c r="M67" s="147">
        <v>268528</v>
      </c>
      <c r="N67" s="165"/>
      <c r="O67" s="165"/>
      <c r="P67" s="165"/>
      <c r="Q67" s="165"/>
      <c r="R67" s="165"/>
      <c r="S67" s="147"/>
      <c r="T67" s="148"/>
      <c r="U67" s="147"/>
    </row>
    <row r="68" spans="3:21" ht="13.5" customHeight="1" thickBot="1">
      <c r="C68" s="134"/>
      <c r="D68" s="797"/>
      <c r="E68" s="798"/>
      <c r="F68" s="799"/>
      <c r="G68" s="797"/>
      <c r="H68" s="799"/>
      <c r="I68" s="138"/>
      <c r="J68" s="779" t="s">
        <v>14</v>
      </c>
      <c r="K68" s="780"/>
      <c r="L68" s="781"/>
      <c r="M68" s="150">
        <v>1045768</v>
      </c>
      <c r="N68" s="165"/>
      <c r="O68" s="165"/>
      <c r="P68" s="165"/>
      <c r="Q68" s="165"/>
      <c r="R68" s="165"/>
      <c r="S68" s="150"/>
      <c r="T68" s="265"/>
      <c r="U68" s="150"/>
    </row>
    <row r="69" spans="3:21" ht="13.5" customHeight="1" thickBot="1">
      <c r="C69" s="782" t="s">
        <v>11</v>
      </c>
      <c r="D69" s="783"/>
      <c r="E69" s="783"/>
      <c r="F69" s="783"/>
      <c r="G69" s="783"/>
      <c r="H69" s="783"/>
      <c r="I69" s="783"/>
      <c r="J69" s="783"/>
      <c r="K69" s="783"/>
      <c r="L69" s="784"/>
      <c r="M69" s="144"/>
      <c r="N69" s="132"/>
      <c r="O69" s="132"/>
      <c r="P69" s="132"/>
      <c r="Q69" s="132"/>
      <c r="R69" s="132"/>
      <c r="S69" s="146"/>
      <c r="T69" s="264"/>
      <c r="U69" s="146"/>
    </row>
    <row r="70" spans="3:21" ht="13.5" thickBot="1">
      <c r="C70" s="366"/>
      <c r="D70" s="367"/>
      <c r="E70" s="367"/>
      <c r="F70" s="367"/>
      <c r="G70" s="367"/>
      <c r="H70" s="367"/>
      <c r="I70" s="367"/>
      <c r="J70" s="367"/>
      <c r="K70" s="367"/>
      <c r="L70" s="367"/>
      <c r="M70" s="368"/>
      <c r="N70" s="164"/>
      <c r="O70" s="164"/>
      <c r="P70" s="164"/>
      <c r="Q70" s="164"/>
      <c r="R70" s="164"/>
      <c r="S70" s="146"/>
      <c r="T70" s="264"/>
      <c r="U70" s="146"/>
    </row>
    <row r="71" spans="3:23" ht="16.5" customHeight="1">
      <c r="C71" s="134"/>
      <c r="D71" s="809" t="s">
        <v>158</v>
      </c>
      <c r="E71" s="810"/>
      <c r="F71" s="810"/>
      <c r="G71" s="810"/>
      <c r="H71" s="810"/>
      <c r="I71" s="810"/>
      <c r="J71" s="810"/>
      <c r="K71" s="810"/>
      <c r="L71" s="810"/>
      <c r="M71" s="811"/>
      <c r="N71" s="132"/>
      <c r="O71" s="132"/>
      <c r="P71" s="132"/>
      <c r="Q71" s="132"/>
      <c r="R71" s="132"/>
      <c r="S71" s="133"/>
      <c r="T71" s="263"/>
      <c r="U71" s="133"/>
      <c r="W71" s="71"/>
    </row>
    <row r="72" spans="3:21" ht="12.75" customHeight="1">
      <c r="C72" s="134"/>
      <c r="D72" s="785"/>
      <c r="E72" s="786"/>
      <c r="F72" s="787"/>
      <c r="G72" s="815" t="s">
        <v>62</v>
      </c>
      <c r="H72" s="816"/>
      <c r="I72" s="816"/>
      <c r="J72" s="816"/>
      <c r="K72" s="816"/>
      <c r="L72" s="817"/>
      <c r="M72" s="136">
        <f>M73+M74+M75</f>
        <v>6365143</v>
      </c>
      <c r="N72" s="165"/>
      <c r="O72" s="165"/>
      <c r="P72" s="165"/>
      <c r="Q72" s="165"/>
      <c r="R72" s="165"/>
      <c r="S72" s="136"/>
      <c r="T72" s="137"/>
      <c r="U72" s="136">
        <v>3100000</v>
      </c>
    </row>
    <row r="73" spans="3:21" ht="12.75">
      <c r="C73" s="134"/>
      <c r="D73" s="785"/>
      <c r="E73" s="786"/>
      <c r="F73" s="787"/>
      <c r="G73" s="785"/>
      <c r="H73" s="787"/>
      <c r="I73" s="138"/>
      <c r="J73" s="788" t="s">
        <v>12</v>
      </c>
      <c r="K73" s="789"/>
      <c r="L73" s="790"/>
      <c r="M73" s="147">
        <v>2432538</v>
      </c>
      <c r="N73" s="165"/>
      <c r="O73" s="165"/>
      <c r="P73" s="165"/>
      <c r="Q73" s="165"/>
      <c r="R73" s="165"/>
      <c r="S73" s="147"/>
      <c r="T73" s="148"/>
      <c r="U73" s="147"/>
    </row>
    <row r="74" spans="3:21" ht="12.75" customHeight="1">
      <c r="C74" s="134"/>
      <c r="D74" s="785"/>
      <c r="E74" s="786"/>
      <c r="F74" s="787"/>
      <c r="G74" s="785"/>
      <c r="H74" s="787"/>
      <c r="I74" s="138"/>
      <c r="J74" s="788" t="s">
        <v>13</v>
      </c>
      <c r="K74" s="789"/>
      <c r="L74" s="790"/>
      <c r="M74" s="147">
        <v>503795</v>
      </c>
      <c r="N74" s="165"/>
      <c r="O74" s="165"/>
      <c r="P74" s="165"/>
      <c r="Q74" s="165"/>
      <c r="R74" s="165"/>
      <c r="S74" s="147"/>
      <c r="T74" s="148"/>
      <c r="U74" s="147"/>
    </row>
    <row r="75" spans="3:21" ht="13.5" customHeight="1">
      <c r="C75" s="134"/>
      <c r="D75" s="785"/>
      <c r="E75" s="786"/>
      <c r="F75" s="787"/>
      <c r="G75" s="785"/>
      <c r="H75" s="787"/>
      <c r="I75" s="138"/>
      <c r="J75" s="788" t="s">
        <v>14</v>
      </c>
      <c r="K75" s="789"/>
      <c r="L75" s="790"/>
      <c r="M75" s="150">
        <v>3428810</v>
      </c>
      <c r="N75" s="165"/>
      <c r="O75" s="165"/>
      <c r="P75" s="165"/>
      <c r="Q75" s="165"/>
      <c r="R75" s="165"/>
      <c r="S75" s="150"/>
      <c r="T75" s="265"/>
      <c r="U75" s="150"/>
    </row>
    <row r="76" spans="3:21" ht="13.5" thickBot="1">
      <c r="C76" s="807" t="s">
        <v>11</v>
      </c>
      <c r="D76" s="808"/>
      <c r="E76" s="808"/>
      <c r="F76" s="808"/>
      <c r="G76" s="808"/>
      <c r="H76" s="808"/>
      <c r="I76" s="808"/>
      <c r="J76" s="808"/>
      <c r="K76" s="808"/>
      <c r="L76" s="808"/>
      <c r="M76" s="144"/>
      <c r="N76" s="132"/>
      <c r="O76" s="132"/>
      <c r="P76" s="132"/>
      <c r="Q76" s="132"/>
      <c r="R76" s="132"/>
      <c r="S76" s="146"/>
      <c r="T76" s="264"/>
      <c r="U76" s="146"/>
    </row>
    <row r="77" spans="3:21" ht="12.75">
      <c r="C77" s="134"/>
      <c r="D77" s="812" t="s">
        <v>146</v>
      </c>
      <c r="E77" s="813"/>
      <c r="F77" s="813"/>
      <c r="G77" s="813"/>
      <c r="H77" s="813"/>
      <c r="I77" s="813"/>
      <c r="J77" s="813"/>
      <c r="K77" s="813"/>
      <c r="L77" s="813"/>
      <c r="M77" s="814"/>
      <c r="N77" s="132"/>
      <c r="O77" s="132"/>
      <c r="P77" s="132"/>
      <c r="Q77" s="132"/>
      <c r="R77" s="132"/>
      <c r="S77" s="133"/>
      <c r="T77" s="263"/>
      <c r="U77" s="133"/>
    </row>
    <row r="78" spans="3:21" ht="12.75">
      <c r="C78" s="134"/>
      <c r="D78" s="801"/>
      <c r="E78" s="801"/>
      <c r="F78" s="801"/>
      <c r="G78" s="815" t="s">
        <v>62</v>
      </c>
      <c r="H78" s="816"/>
      <c r="I78" s="816"/>
      <c r="J78" s="816"/>
      <c r="K78" s="816"/>
      <c r="L78" s="817"/>
      <c r="M78" s="136">
        <f>M79+M80+M81</f>
        <v>140698</v>
      </c>
      <c r="N78" s="165"/>
      <c r="O78" s="165"/>
      <c r="P78" s="165"/>
      <c r="Q78" s="165"/>
      <c r="R78" s="165"/>
      <c r="S78" s="136"/>
      <c r="T78" s="137"/>
      <c r="U78" s="136">
        <v>1461972</v>
      </c>
    </row>
    <row r="79" spans="3:21" ht="12.75">
      <c r="C79" s="134"/>
      <c r="D79" s="801"/>
      <c r="E79" s="801"/>
      <c r="F79" s="801"/>
      <c r="G79" s="801"/>
      <c r="H79" s="801"/>
      <c r="I79" s="138"/>
      <c r="J79" s="788" t="s">
        <v>12</v>
      </c>
      <c r="K79" s="789"/>
      <c r="L79" s="790"/>
      <c r="M79" s="147">
        <v>0</v>
      </c>
      <c r="N79" s="165"/>
      <c r="O79" s="165"/>
      <c r="P79" s="165"/>
      <c r="Q79" s="165"/>
      <c r="R79" s="165"/>
      <c r="S79" s="147"/>
      <c r="T79" s="148"/>
      <c r="U79" s="147"/>
    </row>
    <row r="80" spans="3:21" ht="12.75">
      <c r="C80" s="134"/>
      <c r="D80" s="801"/>
      <c r="E80" s="801"/>
      <c r="F80" s="801"/>
      <c r="G80" s="801"/>
      <c r="H80" s="801"/>
      <c r="I80" s="138"/>
      <c r="J80" s="788" t="s">
        <v>13</v>
      </c>
      <c r="K80" s="789"/>
      <c r="L80" s="790"/>
      <c r="M80" s="147">
        <v>0</v>
      </c>
      <c r="N80" s="165"/>
      <c r="O80" s="165"/>
      <c r="P80" s="165"/>
      <c r="Q80" s="165"/>
      <c r="R80" s="165"/>
      <c r="S80" s="147"/>
      <c r="T80" s="148"/>
      <c r="U80" s="147"/>
    </row>
    <row r="81" spans="3:21" ht="12.75">
      <c r="C81" s="134"/>
      <c r="D81" s="801"/>
      <c r="E81" s="801"/>
      <c r="F81" s="801"/>
      <c r="G81" s="801"/>
      <c r="H81" s="801"/>
      <c r="I81" s="138"/>
      <c r="J81" s="788" t="s">
        <v>14</v>
      </c>
      <c r="K81" s="789"/>
      <c r="L81" s="790"/>
      <c r="M81" s="147">
        <v>140698</v>
      </c>
      <c r="N81" s="165"/>
      <c r="O81" s="165"/>
      <c r="P81" s="165"/>
      <c r="Q81" s="165"/>
      <c r="R81" s="165"/>
      <c r="S81" s="147"/>
      <c r="T81" s="148"/>
      <c r="U81" s="147"/>
    </row>
    <row r="82" spans="3:21" ht="12.75">
      <c r="C82" s="151"/>
      <c r="D82" s="152"/>
      <c r="E82" s="152"/>
      <c r="F82" s="152"/>
      <c r="G82" s="152"/>
      <c r="H82" s="152"/>
      <c r="I82" s="818" t="s">
        <v>63</v>
      </c>
      <c r="J82" s="819"/>
      <c r="K82" s="819"/>
      <c r="L82" s="820"/>
      <c r="M82" s="162">
        <f>M83</f>
        <v>0</v>
      </c>
      <c r="N82" s="165"/>
      <c r="O82" s="165"/>
      <c r="P82" s="165"/>
      <c r="Q82" s="165"/>
      <c r="R82" s="165"/>
      <c r="S82" s="163"/>
      <c r="T82" s="267"/>
      <c r="U82" s="163"/>
    </row>
    <row r="83" spans="3:21" ht="12.75">
      <c r="C83" s="151"/>
      <c r="D83" s="152"/>
      <c r="E83" s="152"/>
      <c r="F83" s="152"/>
      <c r="G83" s="152"/>
      <c r="H83" s="152"/>
      <c r="I83" s="157"/>
      <c r="J83" s="158" t="s">
        <v>15</v>
      </c>
      <c r="K83" s="159"/>
      <c r="L83" s="160"/>
      <c r="M83" s="154">
        <v>0</v>
      </c>
      <c r="N83" s="165"/>
      <c r="O83" s="165"/>
      <c r="P83" s="165"/>
      <c r="Q83" s="165"/>
      <c r="R83" s="165"/>
      <c r="S83" s="147"/>
      <c r="T83" s="148"/>
      <c r="U83" s="147"/>
    </row>
    <row r="84" spans="3:21" ht="13.5" thickBot="1">
      <c r="C84" s="807" t="s">
        <v>11</v>
      </c>
      <c r="D84" s="808"/>
      <c r="E84" s="808"/>
      <c r="F84" s="808"/>
      <c r="G84" s="808"/>
      <c r="H84" s="808"/>
      <c r="I84" s="808"/>
      <c r="J84" s="808"/>
      <c r="K84" s="808"/>
      <c r="L84" s="808"/>
      <c r="M84" s="144"/>
      <c r="N84" s="132"/>
      <c r="O84" s="132"/>
      <c r="P84" s="132"/>
      <c r="Q84" s="132"/>
      <c r="R84" s="132"/>
      <c r="S84" s="146"/>
      <c r="T84" s="264"/>
      <c r="U84" s="146"/>
    </row>
    <row r="85" spans="3:21" ht="26.25" customHeight="1">
      <c r="C85" s="134"/>
      <c r="D85" s="812" t="s">
        <v>161</v>
      </c>
      <c r="E85" s="813"/>
      <c r="F85" s="813"/>
      <c r="G85" s="813"/>
      <c r="H85" s="813"/>
      <c r="I85" s="813"/>
      <c r="J85" s="813"/>
      <c r="K85" s="813"/>
      <c r="L85" s="813"/>
      <c r="M85" s="814"/>
      <c r="N85" s="132"/>
      <c r="O85" s="132"/>
      <c r="P85" s="132"/>
      <c r="Q85" s="132"/>
      <c r="R85" s="132"/>
      <c r="S85" s="133"/>
      <c r="T85" s="263"/>
      <c r="U85" s="133"/>
    </row>
    <row r="86" spans="3:21" ht="12.75">
      <c r="C86" s="134"/>
      <c r="D86" s="801"/>
      <c r="E86" s="801"/>
      <c r="F86" s="801"/>
      <c r="G86" s="815" t="s">
        <v>62</v>
      </c>
      <c r="H86" s="816"/>
      <c r="I86" s="816"/>
      <c r="J86" s="816"/>
      <c r="K86" s="816"/>
      <c r="L86" s="817"/>
      <c r="M86" s="136">
        <f>M87+M88+M89</f>
        <v>168000</v>
      </c>
      <c r="N86" s="165"/>
      <c r="O86" s="165"/>
      <c r="P86" s="165"/>
      <c r="Q86" s="165"/>
      <c r="R86" s="165"/>
      <c r="S86" s="136"/>
      <c r="T86" s="137"/>
      <c r="U86" s="136"/>
    </row>
    <row r="87" spans="3:21" ht="12.75">
      <c r="C87" s="134"/>
      <c r="D87" s="801"/>
      <c r="E87" s="801"/>
      <c r="F87" s="801"/>
      <c r="G87" s="801"/>
      <c r="H87" s="801"/>
      <c r="I87" s="138"/>
      <c r="J87" s="788" t="s">
        <v>12</v>
      </c>
      <c r="K87" s="789"/>
      <c r="L87" s="790"/>
      <c r="M87" s="147">
        <v>0</v>
      </c>
      <c r="N87" s="165"/>
      <c r="O87" s="165"/>
      <c r="P87" s="165"/>
      <c r="Q87" s="165"/>
      <c r="R87" s="165"/>
      <c r="S87" s="147"/>
      <c r="T87" s="148"/>
      <c r="U87" s="147"/>
    </row>
    <row r="88" spans="3:21" ht="12.75">
      <c r="C88" s="134"/>
      <c r="D88" s="801"/>
      <c r="E88" s="801"/>
      <c r="F88" s="801"/>
      <c r="G88" s="801"/>
      <c r="H88" s="801"/>
      <c r="I88" s="138"/>
      <c r="J88" s="788" t="s">
        <v>13</v>
      </c>
      <c r="K88" s="789"/>
      <c r="L88" s="790"/>
      <c r="M88" s="147">
        <v>0</v>
      </c>
      <c r="N88" s="165"/>
      <c r="O88" s="165"/>
      <c r="P88" s="165"/>
      <c r="Q88" s="165"/>
      <c r="R88" s="165"/>
      <c r="S88" s="147"/>
      <c r="T88" s="148"/>
      <c r="U88" s="147"/>
    </row>
    <row r="89" spans="3:21" ht="12.75">
      <c r="C89" s="134"/>
      <c r="D89" s="801"/>
      <c r="E89" s="801"/>
      <c r="F89" s="801"/>
      <c r="G89" s="801"/>
      <c r="H89" s="801"/>
      <c r="I89" s="138"/>
      <c r="J89" s="788" t="s">
        <v>14</v>
      </c>
      <c r="K89" s="789"/>
      <c r="L89" s="790"/>
      <c r="M89" s="147">
        <v>168000</v>
      </c>
      <c r="N89" s="165"/>
      <c r="O89" s="165"/>
      <c r="P89" s="165"/>
      <c r="Q89" s="165"/>
      <c r="R89" s="165"/>
      <c r="S89" s="147"/>
      <c r="T89" s="148"/>
      <c r="U89" s="147"/>
    </row>
    <row r="90" spans="3:21" ht="13.5" thickBot="1">
      <c r="C90" s="807" t="s">
        <v>11</v>
      </c>
      <c r="D90" s="808"/>
      <c r="E90" s="808"/>
      <c r="F90" s="808"/>
      <c r="G90" s="808"/>
      <c r="H90" s="808"/>
      <c r="I90" s="808"/>
      <c r="J90" s="808"/>
      <c r="K90" s="808"/>
      <c r="L90" s="808"/>
      <c r="M90" s="144"/>
      <c r="N90" s="132"/>
      <c r="O90" s="132"/>
      <c r="P90" s="132"/>
      <c r="Q90" s="132"/>
      <c r="R90" s="132"/>
      <c r="S90" s="146"/>
      <c r="T90" s="264"/>
      <c r="U90" s="146"/>
    </row>
    <row r="91" spans="3:21" ht="12.75">
      <c r="C91" s="134"/>
      <c r="D91" s="812" t="s">
        <v>66</v>
      </c>
      <c r="E91" s="813"/>
      <c r="F91" s="813"/>
      <c r="G91" s="813"/>
      <c r="H91" s="813"/>
      <c r="I91" s="813"/>
      <c r="J91" s="813"/>
      <c r="K91" s="813"/>
      <c r="L91" s="813"/>
      <c r="M91" s="814"/>
      <c r="N91" s="132"/>
      <c r="O91" s="132"/>
      <c r="P91" s="132"/>
      <c r="Q91" s="132"/>
      <c r="R91" s="132"/>
      <c r="S91" s="133"/>
      <c r="T91" s="263"/>
      <c r="U91" s="133"/>
    </row>
    <row r="92" spans="3:21" ht="12.75">
      <c r="C92" s="134"/>
      <c r="D92" s="801"/>
      <c r="E92" s="801"/>
      <c r="F92" s="801"/>
      <c r="G92" s="815" t="s">
        <v>62</v>
      </c>
      <c r="H92" s="816"/>
      <c r="I92" s="816"/>
      <c r="J92" s="816"/>
      <c r="K92" s="816"/>
      <c r="L92" s="817"/>
      <c r="M92" s="136">
        <f>M93+M94+M95</f>
        <v>2270381</v>
      </c>
      <c r="N92" s="165"/>
      <c r="O92" s="165"/>
      <c r="P92" s="165"/>
      <c r="Q92" s="165"/>
      <c r="R92" s="165"/>
      <c r="S92" s="136">
        <v>3416430</v>
      </c>
      <c r="T92" s="369"/>
      <c r="U92" s="136">
        <v>719680</v>
      </c>
    </row>
    <row r="93" spans="3:21" ht="12.75">
      <c r="C93" s="134"/>
      <c r="D93" s="801"/>
      <c r="E93" s="801"/>
      <c r="F93" s="801"/>
      <c r="G93" s="801"/>
      <c r="H93" s="801"/>
      <c r="I93" s="138"/>
      <c r="J93" s="788" t="s">
        <v>12</v>
      </c>
      <c r="K93" s="789"/>
      <c r="L93" s="790"/>
      <c r="M93" s="147">
        <v>1873793</v>
      </c>
      <c r="N93" s="165"/>
      <c r="O93" s="165"/>
      <c r="P93" s="165"/>
      <c r="Q93" s="165"/>
      <c r="R93" s="165"/>
      <c r="S93" s="147"/>
      <c r="T93" s="148"/>
      <c r="U93" s="147"/>
    </row>
    <row r="94" spans="3:21" ht="12.75">
      <c r="C94" s="134"/>
      <c r="D94" s="801"/>
      <c r="E94" s="801"/>
      <c r="F94" s="801"/>
      <c r="G94" s="801"/>
      <c r="H94" s="801"/>
      <c r="I94" s="138"/>
      <c r="J94" s="788" t="s">
        <v>13</v>
      </c>
      <c r="K94" s="789"/>
      <c r="L94" s="790"/>
      <c r="M94" s="147">
        <v>396588</v>
      </c>
      <c r="N94" s="165"/>
      <c r="O94" s="165"/>
      <c r="P94" s="165"/>
      <c r="Q94" s="165"/>
      <c r="R94" s="165"/>
      <c r="S94" s="147"/>
      <c r="T94" s="148"/>
      <c r="U94" s="147"/>
    </row>
    <row r="95" spans="3:21" ht="12.75">
      <c r="C95" s="134"/>
      <c r="D95" s="801"/>
      <c r="E95" s="801"/>
      <c r="F95" s="801"/>
      <c r="G95" s="801"/>
      <c r="H95" s="801"/>
      <c r="I95" s="138"/>
      <c r="J95" s="788" t="s">
        <v>14</v>
      </c>
      <c r="K95" s="789"/>
      <c r="L95" s="790"/>
      <c r="M95" s="147">
        <v>0</v>
      </c>
      <c r="N95" s="165"/>
      <c r="O95" s="165"/>
      <c r="P95" s="165"/>
      <c r="Q95" s="165"/>
      <c r="R95" s="165"/>
      <c r="S95" s="147"/>
      <c r="T95" s="148"/>
      <c r="U95" s="147"/>
    </row>
    <row r="96" spans="3:21" ht="13.5" thickBot="1">
      <c r="C96" s="807" t="s">
        <v>11</v>
      </c>
      <c r="D96" s="808"/>
      <c r="E96" s="808"/>
      <c r="F96" s="808"/>
      <c r="G96" s="808"/>
      <c r="H96" s="808"/>
      <c r="I96" s="808"/>
      <c r="J96" s="808"/>
      <c r="K96" s="808"/>
      <c r="L96" s="808"/>
      <c r="M96" s="144"/>
      <c r="N96" s="132"/>
      <c r="O96" s="132"/>
      <c r="P96" s="132"/>
      <c r="Q96" s="132"/>
      <c r="R96" s="132"/>
      <c r="S96" s="146"/>
      <c r="T96" s="264"/>
      <c r="U96" s="146"/>
    </row>
    <row r="97" spans="3:21" ht="12.75">
      <c r="C97" s="134"/>
      <c r="D97" s="812" t="s">
        <v>67</v>
      </c>
      <c r="E97" s="813"/>
      <c r="F97" s="813"/>
      <c r="G97" s="813"/>
      <c r="H97" s="813"/>
      <c r="I97" s="813"/>
      <c r="J97" s="813"/>
      <c r="K97" s="813"/>
      <c r="L97" s="813"/>
      <c r="M97" s="814"/>
      <c r="N97" s="132"/>
      <c r="O97" s="132"/>
      <c r="P97" s="132"/>
      <c r="Q97" s="132"/>
      <c r="R97" s="132"/>
      <c r="S97" s="133"/>
      <c r="T97" s="263"/>
      <c r="U97" s="133"/>
    </row>
    <row r="98" spans="3:21" ht="12.75">
      <c r="C98" s="134"/>
      <c r="D98" s="801"/>
      <c r="E98" s="801"/>
      <c r="F98" s="801"/>
      <c r="G98" s="815" t="s">
        <v>62</v>
      </c>
      <c r="H98" s="816"/>
      <c r="I98" s="816"/>
      <c r="J98" s="816"/>
      <c r="K98" s="816"/>
      <c r="L98" s="817"/>
      <c r="M98" s="136">
        <f>M99+M100+M101</f>
        <v>310000</v>
      </c>
      <c r="N98" s="165"/>
      <c r="O98" s="165"/>
      <c r="P98" s="165"/>
      <c r="Q98" s="165"/>
      <c r="R98" s="165"/>
      <c r="S98" s="136"/>
      <c r="T98" s="137"/>
      <c r="U98" s="136"/>
    </row>
    <row r="99" spans="3:21" ht="12.75">
      <c r="C99" s="134"/>
      <c r="D99" s="801"/>
      <c r="E99" s="801"/>
      <c r="F99" s="801"/>
      <c r="G99" s="801"/>
      <c r="H99" s="801"/>
      <c r="I99" s="138"/>
      <c r="J99" s="788" t="s">
        <v>12</v>
      </c>
      <c r="K99" s="789"/>
      <c r="L99" s="790"/>
      <c r="M99" s="147">
        <v>0</v>
      </c>
      <c r="N99" s="165"/>
      <c r="O99" s="165"/>
      <c r="P99" s="165"/>
      <c r="Q99" s="165"/>
      <c r="R99" s="165"/>
      <c r="S99" s="147"/>
      <c r="T99" s="148"/>
      <c r="U99" s="147"/>
    </row>
    <row r="100" spans="3:21" ht="12.75">
      <c r="C100" s="134"/>
      <c r="D100" s="801"/>
      <c r="E100" s="801"/>
      <c r="F100" s="801"/>
      <c r="G100" s="801"/>
      <c r="H100" s="801"/>
      <c r="I100" s="138"/>
      <c r="J100" s="788" t="s">
        <v>13</v>
      </c>
      <c r="K100" s="789"/>
      <c r="L100" s="790"/>
      <c r="M100" s="147">
        <v>0</v>
      </c>
      <c r="N100" s="165"/>
      <c r="O100" s="165"/>
      <c r="P100" s="165"/>
      <c r="Q100" s="165"/>
      <c r="R100" s="165"/>
      <c r="S100" s="147"/>
      <c r="T100" s="148"/>
      <c r="U100" s="147"/>
    </row>
    <row r="101" spans="3:21" ht="12.75">
      <c r="C101" s="134"/>
      <c r="D101" s="801"/>
      <c r="E101" s="801"/>
      <c r="F101" s="801"/>
      <c r="G101" s="801"/>
      <c r="H101" s="801"/>
      <c r="I101" s="138"/>
      <c r="J101" s="788" t="s">
        <v>14</v>
      </c>
      <c r="K101" s="789"/>
      <c r="L101" s="790"/>
      <c r="M101" s="147">
        <v>310000</v>
      </c>
      <c r="N101" s="165"/>
      <c r="O101" s="165"/>
      <c r="P101" s="165"/>
      <c r="Q101" s="165"/>
      <c r="R101" s="165"/>
      <c r="S101" s="147"/>
      <c r="T101" s="148"/>
      <c r="U101" s="147"/>
    </row>
    <row r="102" spans="3:21" ht="13.5" thickBot="1">
      <c r="C102" s="807" t="s">
        <v>11</v>
      </c>
      <c r="D102" s="808"/>
      <c r="E102" s="808"/>
      <c r="F102" s="808"/>
      <c r="G102" s="808"/>
      <c r="H102" s="808"/>
      <c r="I102" s="808"/>
      <c r="J102" s="808"/>
      <c r="K102" s="808"/>
      <c r="L102" s="808"/>
      <c r="M102" s="144"/>
      <c r="N102" s="132"/>
      <c r="O102" s="132"/>
      <c r="P102" s="132"/>
      <c r="Q102" s="132"/>
      <c r="R102" s="132"/>
      <c r="S102" s="146"/>
      <c r="T102" s="264"/>
      <c r="U102" s="146"/>
    </row>
    <row r="103" spans="3:21" ht="32.25" customHeight="1">
      <c r="C103" s="134"/>
      <c r="D103" s="812" t="s">
        <v>68</v>
      </c>
      <c r="E103" s="813"/>
      <c r="F103" s="813"/>
      <c r="G103" s="813"/>
      <c r="H103" s="813"/>
      <c r="I103" s="813"/>
      <c r="J103" s="813"/>
      <c r="K103" s="813"/>
      <c r="L103" s="813"/>
      <c r="M103" s="814"/>
      <c r="N103" s="132"/>
      <c r="O103" s="132"/>
      <c r="P103" s="132"/>
      <c r="Q103" s="132"/>
      <c r="R103" s="132"/>
      <c r="S103" s="133"/>
      <c r="T103" s="263"/>
      <c r="U103" s="133"/>
    </row>
    <row r="104" spans="3:21" ht="12.75">
      <c r="C104" s="134"/>
      <c r="D104" s="801"/>
      <c r="E104" s="801"/>
      <c r="F104" s="801"/>
      <c r="G104" s="815" t="s">
        <v>62</v>
      </c>
      <c r="H104" s="816"/>
      <c r="I104" s="816"/>
      <c r="J104" s="816"/>
      <c r="K104" s="816"/>
      <c r="L104" s="817"/>
      <c r="M104" s="136">
        <f>M105+M106+M107</f>
        <v>0</v>
      </c>
      <c r="N104" s="165"/>
      <c r="O104" s="165"/>
      <c r="P104" s="165"/>
      <c r="Q104" s="165"/>
      <c r="R104" s="165"/>
      <c r="S104" s="136"/>
      <c r="T104" s="137"/>
      <c r="U104" s="136"/>
    </row>
    <row r="105" spans="3:21" ht="12.75">
      <c r="C105" s="134"/>
      <c r="D105" s="801"/>
      <c r="E105" s="801"/>
      <c r="F105" s="801"/>
      <c r="G105" s="801"/>
      <c r="H105" s="801"/>
      <c r="I105" s="138"/>
      <c r="J105" s="788" t="s">
        <v>12</v>
      </c>
      <c r="K105" s="789"/>
      <c r="L105" s="790"/>
      <c r="M105" s="147">
        <v>0</v>
      </c>
      <c r="N105" s="165"/>
      <c r="O105" s="165"/>
      <c r="P105" s="165"/>
      <c r="Q105" s="165"/>
      <c r="R105" s="165"/>
      <c r="S105" s="147"/>
      <c r="T105" s="148"/>
      <c r="U105" s="147"/>
    </row>
    <row r="106" spans="3:21" ht="12.75">
      <c r="C106" s="134"/>
      <c r="D106" s="801"/>
      <c r="E106" s="801"/>
      <c r="F106" s="801"/>
      <c r="G106" s="801"/>
      <c r="H106" s="801"/>
      <c r="I106" s="138"/>
      <c r="J106" s="788" t="s">
        <v>13</v>
      </c>
      <c r="K106" s="789"/>
      <c r="L106" s="790"/>
      <c r="M106" s="147">
        <v>0</v>
      </c>
      <c r="N106" s="165"/>
      <c r="O106" s="165"/>
      <c r="P106" s="165"/>
      <c r="Q106" s="165"/>
      <c r="R106" s="165"/>
      <c r="S106" s="147"/>
      <c r="T106" s="148"/>
      <c r="U106" s="147"/>
    </row>
    <row r="107" spans="3:21" ht="12.75">
      <c r="C107" s="134"/>
      <c r="D107" s="801"/>
      <c r="E107" s="801"/>
      <c r="F107" s="801"/>
      <c r="G107" s="801"/>
      <c r="H107" s="801"/>
      <c r="I107" s="138"/>
      <c r="J107" s="788" t="s">
        <v>14</v>
      </c>
      <c r="K107" s="789"/>
      <c r="L107" s="790"/>
      <c r="M107" s="189">
        <v>0</v>
      </c>
      <c r="N107" s="165"/>
      <c r="O107" s="165"/>
      <c r="P107" s="165"/>
      <c r="Q107" s="165"/>
      <c r="R107" s="165"/>
      <c r="S107" s="150"/>
      <c r="T107" s="265"/>
      <c r="U107" s="150"/>
    </row>
    <row r="108" spans="3:21" ht="12.75">
      <c r="C108" s="151"/>
      <c r="D108" s="152"/>
      <c r="E108" s="152"/>
      <c r="F108" s="152"/>
      <c r="G108" s="152"/>
      <c r="H108" s="152"/>
      <c r="I108" s="157"/>
      <c r="J108" s="805" t="s">
        <v>63</v>
      </c>
      <c r="K108" s="806"/>
      <c r="L108" s="830"/>
      <c r="M108" s="162">
        <f>M109</f>
        <v>0</v>
      </c>
      <c r="N108" s="165"/>
      <c r="O108" s="165"/>
      <c r="P108" s="165"/>
      <c r="Q108" s="165"/>
      <c r="R108" s="165"/>
      <c r="S108" s="163"/>
      <c r="T108" s="267"/>
      <c r="U108" s="163"/>
    </row>
    <row r="109" spans="3:21" ht="12.75">
      <c r="C109" s="151"/>
      <c r="D109" s="152"/>
      <c r="E109" s="152"/>
      <c r="F109" s="152"/>
      <c r="G109" s="152"/>
      <c r="H109" s="152"/>
      <c r="I109" s="157"/>
      <c r="J109" s="788" t="s">
        <v>15</v>
      </c>
      <c r="K109" s="789"/>
      <c r="L109" s="790"/>
      <c r="M109" s="161">
        <v>0</v>
      </c>
      <c r="N109" s="165"/>
      <c r="O109" s="165"/>
      <c r="P109" s="165"/>
      <c r="Q109" s="165"/>
      <c r="R109" s="165"/>
      <c r="S109" s="150"/>
      <c r="T109" s="265"/>
      <c r="U109" s="150"/>
    </row>
    <row r="110" spans="3:21" ht="13.5" thickBot="1">
      <c r="C110" s="807" t="s">
        <v>11</v>
      </c>
      <c r="D110" s="808"/>
      <c r="E110" s="808"/>
      <c r="F110" s="808"/>
      <c r="G110" s="808"/>
      <c r="H110" s="808"/>
      <c r="I110" s="808"/>
      <c r="J110" s="808"/>
      <c r="K110" s="808"/>
      <c r="L110" s="808"/>
      <c r="M110" s="144"/>
      <c r="N110" s="132"/>
      <c r="O110" s="132"/>
      <c r="P110" s="132"/>
      <c r="Q110" s="132"/>
      <c r="R110" s="132"/>
      <c r="S110" s="146"/>
      <c r="T110" s="264"/>
      <c r="U110" s="146"/>
    </row>
    <row r="111" spans="3:21" ht="12.75">
      <c r="C111" s="134"/>
      <c r="D111" s="812" t="s">
        <v>69</v>
      </c>
      <c r="E111" s="813"/>
      <c r="F111" s="813"/>
      <c r="G111" s="813"/>
      <c r="H111" s="813"/>
      <c r="I111" s="813"/>
      <c r="J111" s="813"/>
      <c r="K111" s="813"/>
      <c r="L111" s="813"/>
      <c r="M111" s="814"/>
      <c r="N111" s="132"/>
      <c r="O111" s="132"/>
      <c r="P111" s="132"/>
      <c r="Q111" s="132"/>
      <c r="R111" s="132"/>
      <c r="S111" s="133"/>
      <c r="T111" s="263"/>
      <c r="U111" s="133"/>
    </row>
    <row r="112" spans="3:21" ht="12.75">
      <c r="C112" s="134"/>
      <c r="D112" s="801"/>
      <c r="E112" s="801"/>
      <c r="F112" s="801"/>
      <c r="G112" s="815" t="s">
        <v>62</v>
      </c>
      <c r="H112" s="816"/>
      <c r="I112" s="816"/>
      <c r="J112" s="816"/>
      <c r="K112" s="816"/>
      <c r="L112" s="817"/>
      <c r="M112" s="136">
        <f>M113+M114+M115</f>
        <v>22742554</v>
      </c>
      <c r="N112" s="165"/>
      <c r="O112" s="165"/>
      <c r="P112" s="165"/>
      <c r="Q112" s="165"/>
      <c r="R112" s="165"/>
      <c r="S112" s="136">
        <v>260930</v>
      </c>
      <c r="T112" s="137">
        <v>10448351</v>
      </c>
      <c r="U112" s="136"/>
    </row>
    <row r="113" spans="3:21" ht="12.75">
      <c r="C113" s="134"/>
      <c r="D113" s="801"/>
      <c r="E113" s="801"/>
      <c r="F113" s="801"/>
      <c r="G113" s="801"/>
      <c r="H113" s="801"/>
      <c r="I113" s="138"/>
      <c r="J113" s="788" t="s">
        <v>12</v>
      </c>
      <c r="K113" s="789"/>
      <c r="L113" s="790"/>
      <c r="M113" s="147">
        <v>18729882</v>
      </c>
      <c r="N113" s="165"/>
      <c r="O113" s="165"/>
      <c r="P113" s="165"/>
      <c r="Q113" s="165"/>
      <c r="R113" s="165"/>
      <c r="S113" s="147"/>
      <c r="T113" s="148"/>
      <c r="U113" s="147"/>
    </row>
    <row r="114" spans="3:21" ht="12.75">
      <c r="C114" s="134"/>
      <c r="D114" s="801"/>
      <c r="E114" s="801"/>
      <c r="F114" s="801"/>
      <c r="G114" s="801"/>
      <c r="H114" s="801"/>
      <c r="I114" s="138"/>
      <c r="J114" s="788" t="s">
        <v>13</v>
      </c>
      <c r="K114" s="789"/>
      <c r="L114" s="790"/>
      <c r="M114" s="147">
        <v>1956953</v>
      </c>
      <c r="N114" s="165"/>
      <c r="O114" s="165"/>
      <c r="P114" s="165"/>
      <c r="Q114" s="165"/>
      <c r="R114" s="165"/>
      <c r="S114" s="147"/>
      <c r="T114" s="148"/>
      <c r="U114" s="147"/>
    </row>
    <row r="115" spans="3:21" ht="12.75">
      <c r="C115" s="134"/>
      <c r="D115" s="801"/>
      <c r="E115" s="801"/>
      <c r="F115" s="801"/>
      <c r="G115" s="801"/>
      <c r="H115" s="801"/>
      <c r="I115" s="138"/>
      <c r="J115" s="788" t="s">
        <v>14</v>
      </c>
      <c r="K115" s="789"/>
      <c r="L115" s="790"/>
      <c r="M115" s="184">
        <v>2055719</v>
      </c>
      <c r="N115" s="165"/>
      <c r="O115" s="165"/>
      <c r="P115" s="165"/>
      <c r="Q115" s="165"/>
      <c r="R115" s="165"/>
      <c r="S115" s="154"/>
      <c r="T115" s="155"/>
      <c r="U115" s="147"/>
    </row>
    <row r="116" spans="3:21" ht="12.75">
      <c r="C116" s="151"/>
      <c r="D116" s="152"/>
      <c r="E116" s="152"/>
      <c r="F116" s="152"/>
      <c r="G116" s="152"/>
      <c r="H116" s="152"/>
      <c r="I116" s="165"/>
      <c r="J116" s="166" t="s">
        <v>63</v>
      </c>
      <c r="K116" s="166"/>
      <c r="L116" s="166"/>
      <c r="M116" s="167">
        <f>M117</f>
        <v>0</v>
      </c>
      <c r="N116" s="168"/>
      <c r="O116" s="168"/>
      <c r="P116" s="168"/>
      <c r="Q116" s="168"/>
      <c r="R116" s="168"/>
      <c r="S116" s="168"/>
      <c r="T116" s="281">
        <v>35458</v>
      </c>
      <c r="U116" s="168"/>
    </row>
    <row r="117" spans="3:21" ht="12.75">
      <c r="C117" s="151"/>
      <c r="D117" s="152"/>
      <c r="E117" s="152"/>
      <c r="F117" s="152"/>
      <c r="G117" s="152"/>
      <c r="H117" s="152"/>
      <c r="I117" s="169"/>
      <c r="J117" s="840" t="s">
        <v>15</v>
      </c>
      <c r="K117" s="841"/>
      <c r="L117" s="842"/>
      <c r="M117" s="312">
        <v>0</v>
      </c>
      <c r="N117" s="313"/>
      <c r="O117" s="313"/>
      <c r="P117" s="313"/>
      <c r="Q117" s="313"/>
      <c r="R117" s="313"/>
      <c r="S117" s="314"/>
      <c r="T117" s="315"/>
      <c r="U117" s="190"/>
    </row>
    <row r="118" spans="3:21" ht="13.5" thickBot="1">
      <c r="C118" s="807" t="s">
        <v>11</v>
      </c>
      <c r="D118" s="808"/>
      <c r="E118" s="808"/>
      <c r="F118" s="808"/>
      <c r="G118" s="808"/>
      <c r="H118" s="808"/>
      <c r="I118" s="808"/>
      <c r="J118" s="808"/>
      <c r="K118" s="808"/>
      <c r="L118" s="808"/>
      <c r="M118" s="144"/>
      <c r="N118" s="132"/>
      <c r="O118" s="132"/>
      <c r="P118" s="132"/>
      <c r="Q118" s="132"/>
      <c r="R118" s="132"/>
      <c r="S118" s="146"/>
      <c r="T118" s="264"/>
      <c r="U118" s="146"/>
    </row>
    <row r="119" spans="3:21" ht="28.5" customHeight="1">
      <c r="C119" s="134"/>
      <c r="D119" s="812" t="s">
        <v>147</v>
      </c>
      <c r="E119" s="813"/>
      <c r="F119" s="813"/>
      <c r="G119" s="813"/>
      <c r="H119" s="813"/>
      <c r="I119" s="813"/>
      <c r="J119" s="813"/>
      <c r="K119" s="813"/>
      <c r="L119" s="813"/>
      <c r="M119" s="814"/>
      <c r="N119" s="132"/>
      <c r="O119" s="132"/>
      <c r="P119" s="132"/>
      <c r="Q119" s="132"/>
      <c r="R119" s="132"/>
      <c r="S119" s="133"/>
      <c r="T119" s="263"/>
      <c r="U119" s="133"/>
    </row>
    <row r="120" spans="3:21" ht="12.75">
      <c r="C120" s="134"/>
      <c r="D120" s="801"/>
      <c r="E120" s="801"/>
      <c r="F120" s="801"/>
      <c r="G120" s="815" t="s">
        <v>62</v>
      </c>
      <c r="H120" s="816"/>
      <c r="I120" s="816"/>
      <c r="J120" s="816"/>
      <c r="K120" s="816"/>
      <c r="L120" s="817"/>
      <c r="M120" s="279">
        <f>M121+M122+M123</f>
        <v>544123</v>
      </c>
      <c r="N120" s="165"/>
      <c r="O120" s="165"/>
      <c r="P120" s="165"/>
      <c r="Q120" s="165"/>
      <c r="R120" s="165"/>
      <c r="S120" s="136"/>
      <c r="T120" s="137"/>
      <c r="U120" s="136">
        <v>16725200</v>
      </c>
    </row>
    <row r="121" spans="3:21" ht="12.75">
      <c r="C121" s="134"/>
      <c r="D121" s="801"/>
      <c r="E121" s="801"/>
      <c r="F121" s="801"/>
      <c r="G121" s="801"/>
      <c r="H121" s="801"/>
      <c r="I121" s="138"/>
      <c r="J121" s="788" t="s">
        <v>12</v>
      </c>
      <c r="K121" s="789"/>
      <c r="L121" s="790"/>
      <c r="M121" s="147">
        <v>0</v>
      </c>
      <c r="N121" s="165"/>
      <c r="O121" s="165"/>
      <c r="P121" s="165"/>
      <c r="Q121" s="165"/>
      <c r="R121" s="165"/>
      <c r="S121" s="147"/>
      <c r="T121" s="148"/>
      <c r="U121" s="147"/>
    </row>
    <row r="122" spans="3:21" ht="12.75">
      <c r="C122" s="134"/>
      <c r="D122" s="801"/>
      <c r="E122" s="801"/>
      <c r="F122" s="801"/>
      <c r="G122" s="801"/>
      <c r="H122" s="801"/>
      <c r="I122" s="138"/>
      <c r="J122" s="788" t="s">
        <v>13</v>
      </c>
      <c r="K122" s="789"/>
      <c r="L122" s="790"/>
      <c r="M122" s="147">
        <v>0</v>
      </c>
      <c r="N122" s="165"/>
      <c r="O122" s="165"/>
      <c r="P122" s="165"/>
      <c r="Q122" s="165"/>
      <c r="R122" s="165"/>
      <c r="S122" s="147"/>
      <c r="T122" s="148"/>
      <c r="U122" s="147"/>
    </row>
    <row r="123" spans="3:21" ht="12.75">
      <c r="C123" s="134"/>
      <c r="D123" s="801"/>
      <c r="E123" s="801"/>
      <c r="F123" s="801"/>
      <c r="G123" s="801"/>
      <c r="H123" s="801"/>
      <c r="I123" s="138"/>
      <c r="J123" s="788" t="s">
        <v>14</v>
      </c>
      <c r="K123" s="789"/>
      <c r="L123" s="790"/>
      <c r="M123" s="147">
        <v>544123</v>
      </c>
      <c r="N123" s="165"/>
      <c r="O123" s="165"/>
      <c r="P123" s="165"/>
      <c r="Q123" s="165"/>
      <c r="R123" s="165"/>
      <c r="S123" s="147"/>
      <c r="T123" s="148"/>
      <c r="U123" s="147"/>
    </row>
    <row r="124" spans="3:21" ht="15.75" customHeight="1">
      <c r="C124" s="151"/>
      <c r="D124" s="152"/>
      <c r="E124" s="152"/>
      <c r="F124" s="152"/>
      <c r="G124" s="152"/>
      <c r="H124" s="152"/>
      <c r="I124" s="157"/>
      <c r="J124" s="843" t="s">
        <v>63</v>
      </c>
      <c r="K124" s="844"/>
      <c r="L124" s="160"/>
      <c r="M124" s="274">
        <f>M125+M126</f>
        <v>13926683</v>
      </c>
      <c r="N124" s="275"/>
      <c r="O124" s="275"/>
      <c r="P124" s="275"/>
      <c r="Q124" s="275"/>
      <c r="R124" s="275"/>
      <c r="S124" s="276"/>
      <c r="T124" s="277"/>
      <c r="U124" s="276"/>
    </row>
    <row r="125" spans="3:21" ht="12.75">
      <c r="C125" s="151"/>
      <c r="D125" s="152"/>
      <c r="E125" s="152"/>
      <c r="F125" s="152"/>
      <c r="G125" s="152"/>
      <c r="H125" s="152"/>
      <c r="I125" s="157"/>
      <c r="J125" s="158" t="s">
        <v>15</v>
      </c>
      <c r="K125" s="159"/>
      <c r="L125" s="160"/>
      <c r="M125" s="154">
        <v>0</v>
      </c>
      <c r="N125" s="165"/>
      <c r="O125" s="165"/>
      <c r="P125" s="165"/>
      <c r="Q125" s="165"/>
      <c r="R125" s="165"/>
      <c r="S125" s="147"/>
      <c r="T125" s="148"/>
      <c r="U125" s="147"/>
    </row>
    <row r="126" spans="3:21" ht="12.75">
      <c r="C126" s="151"/>
      <c r="D126" s="152"/>
      <c r="E126" s="152"/>
      <c r="F126" s="152"/>
      <c r="G126" s="152"/>
      <c r="H126" s="152"/>
      <c r="I126" s="157"/>
      <c r="J126" s="158" t="s">
        <v>16</v>
      </c>
      <c r="K126" s="159"/>
      <c r="L126" s="160"/>
      <c r="M126" s="154">
        <v>13926683</v>
      </c>
      <c r="N126" s="165"/>
      <c r="O126" s="165"/>
      <c r="P126" s="165"/>
      <c r="Q126" s="165"/>
      <c r="R126" s="165"/>
      <c r="S126" s="147"/>
      <c r="T126" s="148"/>
      <c r="U126" s="147"/>
    </row>
    <row r="127" spans="3:21" ht="13.5" thickBot="1">
      <c r="C127" s="807" t="s">
        <v>11</v>
      </c>
      <c r="D127" s="808"/>
      <c r="E127" s="808"/>
      <c r="F127" s="808"/>
      <c r="G127" s="808"/>
      <c r="H127" s="808"/>
      <c r="I127" s="808"/>
      <c r="J127" s="808"/>
      <c r="K127" s="808"/>
      <c r="L127" s="808"/>
      <c r="M127" s="144"/>
      <c r="N127" s="132"/>
      <c r="O127" s="132"/>
      <c r="P127" s="132"/>
      <c r="Q127" s="132"/>
      <c r="R127" s="132"/>
      <c r="S127" s="146"/>
      <c r="T127" s="264"/>
      <c r="U127" s="146"/>
    </row>
    <row r="128" spans="3:21" ht="29.25" customHeight="1">
      <c r="C128" s="134"/>
      <c r="D128" s="812" t="s">
        <v>148</v>
      </c>
      <c r="E128" s="813"/>
      <c r="F128" s="813"/>
      <c r="G128" s="813"/>
      <c r="H128" s="813"/>
      <c r="I128" s="813"/>
      <c r="J128" s="813"/>
      <c r="K128" s="813"/>
      <c r="L128" s="813"/>
      <c r="M128" s="814"/>
      <c r="N128" s="132"/>
      <c r="O128" s="132"/>
      <c r="P128" s="132"/>
      <c r="Q128" s="132"/>
      <c r="R128" s="132"/>
      <c r="S128" s="133"/>
      <c r="T128" s="263"/>
      <c r="U128" s="133"/>
    </row>
    <row r="129" spans="3:21" ht="12.75">
      <c r="C129" s="134"/>
      <c r="D129" s="801"/>
      <c r="E129" s="801"/>
      <c r="F129" s="801"/>
      <c r="G129" s="815" t="s">
        <v>62</v>
      </c>
      <c r="H129" s="816"/>
      <c r="I129" s="816"/>
      <c r="J129" s="816"/>
      <c r="K129" s="816"/>
      <c r="L129" s="817"/>
      <c r="M129" s="136">
        <f>M130+M131+M132+M133</f>
        <v>0</v>
      </c>
      <c r="N129" s="165"/>
      <c r="O129" s="165"/>
      <c r="P129" s="165"/>
      <c r="Q129" s="165"/>
      <c r="R129" s="165"/>
      <c r="S129" s="136"/>
      <c r="T129" s="137"/>
      <c r="U129" s="136"/>
    </row>
    <row r="130" spans="3:21" ht="12.75">
      <c r="C130" s="134"/>
      <c r="D130" s="801"/>
      <c r="E130" s="801"/>
      <c r="F130" s="801"/>
      <c r="G130" s="801"/>
      <c r="H130" s="801"/>
      <c r="I130" s="138"/>
      <c r="J130" s="788" t="s">
        <v>12</v>
      </c>
      <c r="K130" s="789"/>
      <c r="L130" s="790"/>
      <c r="M130" s="147">
        <v>0</v>
      </c>
      <c r="N130" s="165"/>
      <c r="O130" s="165"/>
      <c r="P130" s="165"/>
      <c r="Q130" s="165"/>
      <c r="R130" s="165"/>
      <c r="S130" s="147"/>
      <c r="T130" s="148"/>
      <c r="U130" s="147"/>
    </row>
    <row r="131" spans="3:21" ht="12.75">
      <c r="C131" s="134"/>
      <c r="D131" s="801"/>
      <c r="E131" s="801"/>
      <c r="F131" s="801"/>
      <c r="G131" s="801"/>
      <c r="H131" s="801"/>
      <c r="I131" s="138"/>
      <c r="J131" s="788" t="s">
        <v>13</v>
      </c>
      <c r="K131" s="789"/>
      <c r="L131" s="790"/>
      <c r="M131" s="147">
        <v>0</v>
      </c>
      <c r="N131" s="165"/>
      <c r="O131" s="165"/>
      <c r="P131" s="165"/>
      <c r="Q131" s="165"/>
      <c r="R131" s="165"/>
      <c r="S131" s="147"/>
      <c r="T131" s="148"/>
      <c r="U131" s="147"/>
    </row>
    <row r="132" spans="3:21" ht="12.75">
      <c r="C132" s="134"/>
      <c r="D132" s="801"/>
      <c r="E132" s="801"/>
      <c r="F132" s="801"/>
      <c r="G132" s="801"/>
      <c r="H132" s="801"/>
      <c r="I132" s="138"/>
      <c r="J132" s="788" t="s">
        <v>14</v>
      </c>
      <c r="K132" s="789"/>
      <c r="L132" s="790"/>
      <c r="M132" s="147">
        <v>0</v>
      </c>
      <c r="N132" s="165"/>
      <c r="O132" s="165"/>
      <c r="P132" s="165"/>
      <c r="Q132" s="165"/>
      <c r="R132" s="165"/>
      <c r="S132" s="147"/>
      <c r="T132" s="148"/>
      <c r="U132" s="147"/>
    </row>
    <row r="133" spans="3:21" ht="13.5" thickBot="1">
      <c r="C133" s="807" t="s">
        <v>11</v>
      </c>
      <c r="D133" s="808"/>
      <c r="E133" s="808"/>
      <c r="F133" s="808"/>
      <c r="G133" s="808"/>
      <c r="H133" s="808"/>
      <c r="I133" s="808"/>
      <c r="J133" s="808"/>
      <c r="K133" s="808"/>
      <c r="L133" s="808"/>
      <c r="M133" s="144"/>
      <c r="N133" s="132"/>
      <c r="O133" s="132"/>
      <c r="P133" s="132"/>
      <c r="Q133" s="132"/>
      <c r="R133" s="132"/>
      <c r="S133" s="146"/>
      <c r="T133" s="264"/>
      <c r="U133" s="146"/>
    </row>
    <row r="134" spans="3:21" ht="27" customHeight="1">
      <c r="C134" s="133"/>
      <c r="D134" s="770" t="s">
        <v>149</v>
      </c>
      <c r="E134" s="771"/>
      <c r="F134" s="771"/>
      <c r="G134" s="771"/>
      <c r="H134" s="771"/>
      <c r="I134" s="771"/>
      <c r="J134" s="771"/>
      <c r="K134" s="771"/>
      <c r="L134" s="771"/>
      <c r="M134" s="772"/>
      <c r="N134" s="132"/>
      <c r="O134" s="132"/>
      <c r="P134" s="132"/>
      <c r="Q134" s="132"/>
      <c r="R134" s="132"/>
      <c r="S134" s="133"/>
      <c r="T134" s="263"/>
      <c r="U134" s="133"/>
    </row>
    <row r="135" spans="3:21" ht="12.75">
      <c r="C135" s="133"/>
      <c r="D135" s="133"/>
      <c r="E135" s="133"/>
      <c r="F135" s="133"/>
      <c r="G135" s="133"/>
      <c r="H135" s="133"/>
      <c r="I135" s="773" t="s">
        <v>62</v>
      </c>
      <c r="J135" s="774"/>
      <c r="K135" s="774"/>
      <c r="L135" s="775"/>
      <c r="M135" s="278">
        <f>M136+M137+M138</f>
        <v>19087719</v>
      </c>
      <c r="N135" s="132"/>
      <c r="O135" s="132"/>
      <c r="P135" s="132"/>
      <c r="Q135" s="132"/>
      <c r="R135" s="132"/>
      <c r="S135" s="170">
        <v>1281424</v>
      </c>
      <c r="T135" s="370"/>
      <c r="U135" s="170"/>
    </row>
    <row r="136" spans="3:25" ht="12.75">
      <c r="C136" s="133"/>
      <c r="D136" s="133"/>
      <c r="E136" s="133"/>
      <c r="F136" s="133"/>
      <c r="G136" s="133"/>
      <c r="H136" s="133"/>
      <c r="I136" s="133"/>
      <c r="J136" s="758" t="s">
        <v>12</v>
      </c>
      <c r="K136" s="759"/>
      <c r="L136" s="760"/>
      <c r="M136" s="133">
        <v>1694135</v>
      </c>
      <c r="N136" s="132"/>
      <c r="O136" s="132"/>
      <c r="P136" s="132"/>
      <c r="Q136" s="132"/>
      <c r="R136" s="132"/>
      <c r="S136" s="133"/>
      <c r="T136" s="263"/>
      <c r="U136" s="133"/>
      <c r="Y136" s="191"/>
    </row>
    <row r="137" spans="3:21" ht="12.75">
      <c r="C137" s="133"/>
      <c r="D137" s="133"/>
      <c r="E137" s="133"/>
      <c r="F137" s="133"/>
      <c r="G137" s="133"/>
      <c r="H137" s="133"/>
      <c r="I137" s="133"/>
      <c r="J137" s="758" t="s">
        <v>13</v>
      </c>
      <c r="K137" s="759"/>
      <c r="L137" s="760"/>
      <c r="M137" s="133">
        <v>343647</v>
      </c>
      <c r="N137" s="132"/>
      <c r="O137" s="132"/>
      <c r="P137" s="132"/>
      <c r="Q137" s="132"/>
      <c r="R137" s="132"/>
      <c r="S137" s="133"/>
      <c r="T137" s="263"/>
      <c r="U137" s="133"/>
    </row>
    <row r="138" spans="3:24" ht="12.75">
      <c r="C138" s="133"/>
      <c r="D138" s="133"/>
      <c r="E138" s="133"/>
      <c r="F138" s="133"/>
      <c r="G138" s="133"/>
      <c r="H138" s="133"/>
      <c r="I138" s="133"/>
      <c r="J138" s="761" t="s">
        <v>14</v>
      </c>
      <c r="K138" s="762"/>
      <c r="L138" s="763"/>
      <c r="M138" s="271">
        <v>17049937</v>
      </c>
      <c r="N138" s="317"/>
      <c r="O138" s="317"/>
      <c r="P138" s="317"/>
      <c r="Q138" s="317"/>
      <c r="R138" s="317"/>
      <c r="S138" s="318"/>
      <c r="T138" s="319"/>
      <c r="U138" s="272"/>
      <c r="X138" s="6"/>
    </row>
    <row r="139" spans="3:21" ht="12.75">
      <c r="C139" s="133"/>
      <c r="D139" s="133"/>
      <c r="E139" s="133"/>
      <c r="F139" s="133"/>
      <c r="G139" s="133"/>
      <c r="H139" s="133"/>
      <c r="I139" s="133"/>
      <c r="J139" s="764" t="s">
        <v>63</v>
      </c>
      <c r="K139" s="765"/>
      <c r="L139" s="766"/>
      <c r="M139" s="320">
        <f>M140+M141</f>
        <v>320028</v>
      </c>
      <c r="N139" s="321"/>
      <c r="O139" s="321"/>
      <c r="P139" s="321"/>
      <c r="Q139" s="321"/>
      <c r="R139" s="321"/>
      <c r="S139" s="320"/>
      <c r="T139" s="322"/>
      <c r="U139" s="320"/>
    </row>
    <row r="140" spans="3:21" ht="18.75" customHeight="1">
      <c r="C140" s="263"/>
      <c r="D140" s="316"/>
      <c r="E140" s="316"/>
      <c r="F140" s="316"/>
      <c r="G140" s="316"/>
      <c r="H140" s="316"/>
      <c r="I140" s="316"/>
      <c r="J140" s="759" t="s">
        <v>15</v>
      </c>
      <c r="K140" s="759"/>
      <c r="L140" s="311"/>
      <c r="M140" s="133">
        <v>320028</v>
      </c>
      <c r="N140" s="132"/>
      <c r="O140" s="132"/>
      <c r="P140" s="132"/>
      <c r="Q140" s="132"/>
      <c r="R140" s="132"/>
      <c r="S140" s="133"/>
      <c r="T140" s="263"/>
      <c r="U140" s="133"/>
    </row>
    <row r="141" spans="3:21" ht="18.75" customHeight="1">
      <c r="C141" s="263"/>
      <c r="D141" s="316"/>
      <c r="E141" s="316"/>
      <c r="F141" s="316"/>
      <c r="G141" s="316"/>
      <c r="H141" s="316"/>
      <c r="I141" s="316"/>
      <c r="J141" s="430" t="s">
        <v>16</v>
      </c>
      <c r="K141" s="430"/>
      <c r="L141" s="311"/>
      <c r="M141" s="133">
        <v>0</v>
      </c>
      <c r="N141" s="132"/>
      <c r="O141" s="132"/>
      <c r="P141" s="132"/>
      <c r="Q141" s="132"/>
      <c r="R141" s="132"/>
      <c r="S141" s="133"/>
      <c r="T141" s="263"/>
      <c r="U141" s="133"/>
    </row>
    <row r="142" spans="3:21" ht="13.5" thickBot="1">
      <c r="C142" s="767" t="s">
        <v>60</v>
      </c>
      <c r="D142" s="768"/>
      <c r="E142" s="768"/>
      <c r="F142" s="768"/>
      <c r="G142" s="768"/>
      <c r="H142" s="768"/>
      <c r="I142" s="768"/>
      <c r="J142" s="768"/>
      <c r="K142" s="768"/>
      <c r="L142" s="769"/>
      <c r="M142" s="111"/>
      <c r="N142" s="132"/>
      <c r="O142" s="132"/>
      <c r="P142" s="132"/>
      <c r="Q142" s="132"/>
      <c r="R142" s="132"/>
      <c r="S142" s="111"/>
      <c r="T142" s="269"/>
      <c r="U142" s="111"/>
    </row>
    <row r="143" spans="3:21" ht="27" customHeight="1">
      <c r="C143" s="133"/>
      <c r="D143" s="770" t="s">
        <v>150</v>
      </c>
      <c r="E143" s="771"/>
      <c r="F143" s="771"/>
      <c r="G143" s="771"/>
      <c r="H143" s="771"/>
      <c r="I143" s="771"/>
      <c r="J143" s="771"/>
      <c r="K143" s="771"/>
      <c r="L143" s="771"/>
      <c r="M143" s="772"/>
      <c r="N143" s="132"/>
      <c r="O143" s="132"/>
      <c r="P143" s="132"/>
      <c r="Q143" s="132"/>
      <c r="R143" s="132"/>
      <c r="S143" s="133"/>
      <c r="T143" s="263"/>
      <c r="U143" s="133"/>
    </row>
    <row r="144" spans="3:21" ht="12.75">
      <c r="C144" s="133"/>
      <c r="D144" s="133"/>
      <c r="E144" s="133"/>
      <c r="F144" s="133"/>
      <c r="G144" s="133"/>
      <c r="H144" s="133"/>
      <c r="I144" s="773" t="s">
        <v>62</v>
      </c>
      <c r="J144" s="774"/>
      <c r="K144" s="774"/>
      <c r="L144" s="775"/>
      <c r="M144" s="278">
        <f>M145+M146+M147</f>
        <v>1904430</v>
      </c>
      <c r="N144" s="132"/>
      <c r="O144" s="132"/>
      <c r="P144" s="132"/>
      <c r="Q144" s="132"/>
      <c r="R144" s="132"/>
      <c r="S144" s="170">
        <v>10810719</v>
      </c>
      <c r="T144" s="268"/>
      <c r="U144" s="170"/>
    </row>
    <row r="145" spans="3:21" ht="12.75">
      <c r="C145" s="133"/>
      <c r="D145" s="133"/>
      <c r="E145" s="133"/>
      <c r="F145" s="133"/>
      <c r="G145" s="133"/>
      <c r="H145" s="133"/>
      <c r="I145" s="133"/>
      <c r="J145" s="758" t="s">
        <v>12</v>
      </c>
      <c r="K145" s="759"/>
      <c r="L145" s="760"/>
      <c r="M145" s="133">
        <v>0</v>
      </c>
      <c r="N145" s="132"/>
      <c r="O145" s="132"/>
      <c r="P145" s="132"/>
      <c r="Q145" s="132"/>
      <c r="R145" s="132"/>
      <c r="S145" s="133"/>
      <c r="T145" s="263"/>
      <c r="U145" s="133"/>
    </row>
    <row r="146" spans="3:21" ht="12.75">
      <c r="C146" s="133"/>
      <c r="D146" s="133"/>
      <c r="E146" s="133"/>
      <c r="F146" s="133"/>
      <c r="G146" s="133"/>
      <c r="H146" s="133"/>
      <c r="I146" s="133"/>
      <c r="J146" s="758" t="s">
        <v>13</v>
      </c>
      <c r="K146" s="759"/>
      <c r="L146" s="760"/>
      <c r="M146" s="133">
        <v>0</v>
      </c>
      <c r="N146" s="132"/>
      <c r="O146" s="132"/>
      <c r="P146" s="132"/>
      <c r="Q146" s="132"/>
      <c r="R146" s="132"/>
      <c r="S146" s="133"/>
      <c r="T146" s="263"/>
      <c r="U146" s="133"/>
    </row>
    <row r="147" spans="3:21" ht="12.75">
      <c r="C147" s="133"/>
      <c r="D147" s="133"/>
      <c r="E147" s="133"/>
      <c r="F147" s="133"/>
      <c r="G147" s="133"/>
      <c r="H147" s="133"/>
      <c r="I147" s="133"/>
      <c r="J147" s="761" t="s">
        <v>14</v>
      </c>
      <c r="K147" s="762"/>
      <c r="L147" s="763"/>
      <c r="M147" s="271">
        <v>1904430</v>
      </c>
      <c r="N147" s="317"/>
      <c r="O147" s="317"/>
      <c r="P147" s="317"/>
      <c r="Q147" s="317"/>
      <c r="R147" s="317"/>
      <c r="S147" s="318"/>
      <c r="T147" s="319"/>
      <c r="U147" s="272"/>
    </row>
    <row r="148" spans="3:21" ht="12.75">
      <c r="C148" s="133"/>
      <c r="D148" s="133"/>
      <c r="E148" s="133"/>
      <c r="F148" s="133"/>
      <c r="G148" s="133"/>
      <c r="H148" s="133"/>
      <c r="I148" s="133"/>
      <c r="J148" s="764" t="s">
        <v>63</v>
      </c>
      <c r="K148" s="765"/>
      <c r="L148" s="766"/>
      <c r="M148" s="320">
        <f>M149</f>
        <v>0</v>
      </c>
      <c r="N148" s="321"/>
      <c r="O148" s="321"/>
      <c r="P148" s="321"/>
      <c r="Q148" s="321"/>
      <c r="R148" s="321"/>
      <c r="S148" s="320"/>
      <c r="T148" s="322"/>
      <c r="U148" s="320"/>
    </row>
    <row r="149" spans="3:21" ht="12.75">
      <c r="C149" s="263"/>
      <c r="D149" s="316"/>
      <c r="E149" s="316"/>
      <c r="F149" s="316"/>
      <c r="G149" s="316"/>
      <c r="H149" s="316"/>
      <c r="I149" s="316"/>
      <c r="J149" s="759" t="s">
        <v>15</v>
      </c>
      <c r="K149" s="759"/>
      <c r="L149" s="311"/>
      <c r="M149" s="133">
        <v>0</v>
      </c>
      <c r="N149" s="132"/>
      <c r="O149" s="132"/>
      <c r="P149" s="132"/>
      <c r="Q149" s="132"/>
      <c r="R149" s="132"/>
      <c r="S149" s="133"/>
      <c r="T149" s="263"/>
      <c r="U149" s="133"/>
    </row>
    <row r="150" spans="3:21" ht="13.5" thickBot="1">
      <c r="C150" s="767" t="s">
        <v>60</v>
      </c>
      <c r="D150" s="768"/>
      <c r="E150" s="768"/>
      <c r="F150" s="768"/>
      <c r="G150" s="768"/>
      <c r="H150" s="768"/>
      <c r="I150" s="768"/>
      <c r="J150" s="768"/>
      <c r="K150" s="768"/>
      <c r="L150" s="769"/>
      <c r="M150" s="111"/>
      <c r="N150" s="132"/>
      <c r="O150" s="132"/>
      <c r="P150" s="132"/>
      <c r="Q150" s="132"/>
      <c r="R150" s="132"/>
      <c r="S150" s="111"/>
      <c r="T150" s="269"/>
      <c r="U150" s="111"/>
    </row>
    <row r="151" ht="12.75" hidden="1">
      <c r="U151" s="73"/>
    </row>
    <row r="152" ht="12.75" hidden="1">
      <c r="U152" s="73"/>
    </row>
    <row r="153" ht="12.75" hidden="1">
      <c r="U153" s="73"/>
    </row>
    <row r="154" ht="12.75" hidden="1">
      <c r="U154" s="73"/>
    </row>
    <row r="155" ht="12.75" hidden="1">
      <c r="U155" s="73"/>
    </row>
    <row r="156" ht="12.75" hidden="1">
      <c r="U156" s="73"/>
    </row>
    <row r="157" ht="12.75" hidden="1">
      <c r="U157" s="73"/>
    </row>
    <row r="158" ht="12.75" hidden="1">
      <c r="U158" s="73"/>
    </row>
    <row r="159" ht="12.75" hidden="1">
      <c r="U159" s="73"/>
    </row>
    <row r="160" ht="13.5" hidden="1" thickBot="1">
      <c r="U160" s="73"/>
    </row>
    <row r="161" spans="3:21" ht="27" customHeight="1">
      <c r="C161" s="133"/>
      <c r="D161" s="770" t="s">
        <v>192</v>
      </c>
      <c r="E161" s="771"/>
      <c r="F161" s="771"/>
      <c r="G161" s="771"/>
      <c r="H161" s="771"/>
      <c r="I161" s="771"/>
      <c r="J161" s="771"/>
      <c r="K161" s="771"/>
      <c r="L161" s="771"/>
      <c r="M161" s="772"/>
      <c r="N161" s="132"/>
      <c r="O161" s="132"/>
      <c r="P161" s="132"/>
      <c r="Q161" s="132"/>
      <c r="R161" s="132"/>
      <c r="S161" s="133"/>
      <c r="T161" s="263"/>
      <c r="U161" s="133"/>
    </row>
    <row r="162" spans="3:21" ht="12.75">
      <c r="C162" s="133"/>
      <c r="D162" s="133"/>
      <c r="E162" s="133"/>
      <c r="F162" s="133"/>
      <c r="G162" s="133"/>
      <c r="H162" s="133"/>
      <c r="I162" s="773" t="s">
        <v>62</v>
      </c>
      <c r="J162" s="774"/>
      <c r="K162" s="774"/>
      <c r="L162" s="775"/>
      <c r="M162" s="278">
        <f>M163+M164+M165</f>
        <v>248571</v>
      </c>
      <c r="N162" s="132"/>
      <c r="O162" s="132"/>
      <c r="P162" s="132"/>
      <c r="Q162" s="132"/>
      <c r="R162" s="132"/>
      <c r="S162" s="170"/>
      <c r="T162" s="268"/>
      <c r="U162" s="170"/>
    </row>
    <row r="163" spans="3:21" ht="12.75">
      <c r="C163" s="133"/>
      <c r="D163" s="133"/>
      <c r="E163" s="133"/>
      <c r="F163" s="133"/>
      <c r="G163" s="133"/>
      <c r="H163" s="133"/>
      <c r="I163" s="133"/>
      <c r="J163" s="758" t="s">
        <v>12</v>
      </c>
      <c r="K163" s="759"/>
      <c r="L163" s="760"/>
      <c r="M163" s="133">
        <v>0</v>
      </c>
      <c r="N163" s="132"/>
      <c r="O163" s="132"/>
      <c r="P163" s="132"/>
      <c r="Q163" s="132"/>
      <c r="R163" s="132"/>
      <c r="S163" s="133"/>
      <c r="T163" s="263"/>
      <c r="U163" s="133"/>
    </row>
    <row r="164" spans="3:21" ht="12.75">
      <c r="C164" s="133"/>
      <c r="D164" s="133"/>
      <c r="E164" s="133"/>
      <c r="F164" s="133"/>
      <c r="G164" s="133"/>
      <c r="H164" s="133"/>
      <c r="I164" s="133"/>
      <c r="J164" s="758" t="s">
        <v>13</v>
      </c>
      <c r="K164" s="759"/>
      <c r="L164" s="760"/>
      <c r="M164" s="133">
        <v>0</v>
      </c>
      <c r="N164" s="132"/>
      <c r="O164" s="132"/>
      <c r="P164" s="132"/>
      <c r="Q164" s="132"/>
      <c r="R164" s="132"/>
      <c r="S164" s="133"/>
      <c r="T164" s="263"/>
      <c r="U164" s="133"/>
    </row>
    <row r="165" spans="3:21" ht="12.75">
      <c r="C165" s="133"/>
      <c r="D165" s="133"/>
      <c r="E165" s="133"/>
      <c r="F165" s="133"/>
      <c r="G165" s="133"/>
      <c r="H165" s="133"/>
      <c r="I165" s="133"/>
      <c r="J165" s="761" t="s">
        <v>14</v>
      </c>
      <c r="K165" s="762"/>
      <c r="L165" s="763"/>
      <c r="M165" s="271">
        <v>248571</v>
      </c>
      <c r="N165" s="317"/>
      <c r="O165" s="317"/>
      <c r="P165" s="317"/>
      <c r="Q165" s="317"/>
      <c r="R165" s="317"/>
      <c r="S165" s="318"/>
      <c r="T165" s="319"/>
      <c r="U165" s="272"/>
    </row>
    <row r="166" spans="3:21" ht="12.75">
      <c r="C166" s="133"/>
      <c r="D166" s="133"/>
      <c r="E166" s="133"/>
      <c r="F166" s="133"/>
      <c r="G166" s="133"/>
      <c r="H166" s="133"/>
      <c r="I166" s="133"/>
      <c r="J166" s="764" t="s">
        <v>63</v>
      </c>
      <c r="K166" s="765"/>
      <c r="L166" s="766"/>
      <c r="M166" s="320">
        <f>M167</f>
        <v>0</v>
      </c>
      <c r="N166" s="321"/>
      <c r="O166" s="321"/>
      <c r="P166" s="321"/>
      <c r="Q166" s="321"/>
      <c r="R166" s="321"/>
      <c r="S166" s="320"/>
      <c r="T166" s="322"/>
      <c r="U166" s="320"/>
    </row>
    <row r="167" spans="3:21" ht="12.75">
      <c r="C167" s="263"/>
      <c r="D167" s="316"/>
      <c r="E167" s="316"/>
      <c r="F167" s="316"/>
      <c r="G167" s="316"/>
      <c r="H167" s="316"/>
      <c r="I167" s="316"/>
      <c r="J167" s="759" t="s">
        <v>15</v>
      </c>
      <c r="K167" s="759"/>
      <c r="L167" s="311"/>
      <c r="M167" s="133">
        <v>0</v>
      </c>
      <c r="N167" s="132"/>
      <c r="O167" s="132"/>
      <c r="P167" s="132"/>
      <c r="Q167" s="132"/>
      <c r="R167" s="132"/>
      <c r="S167" s="133"/>
      <c r="T167" s="263"/>
      <c r="U167" s="133"/>
    </row>
    <row r="168" spans="3:21" ht="12.75">
      <c r="C168" s="263"/>
      <c r="D168" s="316"/>
      <c r="E168" s="316"/>
      <c r="F168" s="316"/>
      <c r="G168" s="316"/>
      <c r="H168" s="316"/>
      <c r="I168" s="316"/>
      <c r="J168" s="430" t="s">
        <v>16</v>
      </c>
      <c r="K168" s="430"/>
      <c r="L168" s="311"/>
      <c r="M168" s="133">
        <v>0</v>
      </c>
      <c r="N168" s="132"/>
      <c r="O168" s="132"/>
      <c r="P168" s="132"/>
      <c r="Q168" s="132"/>
      <c r="R168" s="132"/>
      <c r="S168" s="133"/>
      <c r="T168" s="263"/>
      <c r="U168" s="133"/>
    </row>
    <row r="169" spans="3:21" ht="12.75">
      <c r="C169" s="767" t="s">
        <v>60</v>
      </c>
      <c r="D169" s="768"/>
      <c r="E169" s="768"/>
      <c r="F169" s="768"/>
      <c r="G169" s="768"/>
      <c r="H169" s="768"/>
      <c r="I169" s="768"/>
      <c r="J169" s="768"/>
      <c r="K169" s="768"/>
      <c r="L169" s="769"/>
      <c r="M169" s="111"/>
      <c r="N169" s="132"/>
      <c r="O169" s="132"/>
      <c r="P169" s="132"/>
      <c r="Q169" s="132"/>
      <c r="R169" s="132"/>
      <c r="S169" s="111"/>
      <c r="T169" s="269"/>
      <c r="U169" s="111"/>
    </row>
    <row r="170" spans="3:21" s="191" customFormat="1" ht="13.5" thickBot="1">
      <c r="C170" s="324"/>
      <c r="D170" s="329"/>
      <c r="E170" s="329"/>
      <c r="F170" s="329"/>
      <c r="G170" s="329"/>
      <c r="H170" s="329"/>
      <c r="I170" s="776"/>
      <c r="J170" s="776"/>
      <c r="K170" s="776"/>
      <c r="L170" s="330"/>
      <c r="M170" s="272"/>
      <c r="N170" s="331"/>
      <c r="O170" s="331"/>
      <c r="P170" s="331"/>
      <c r="Q170" s="331"/>
      <c r="R170" s="331"/>
      <c r="S170" s="272"/>
      <c r="T170" s="332"/>
      <c r="U170" s="272"/>
    </row>
    <row r="171" spans="3:21" ht="27" customHeight="1">
      <c r="C171" s="133"/>
      <c r="D171" s="770" t="s">
        <v>194</v>
      </c>
      <c r="E171" s="771"/>
      <c r="F171" s="771"/>
      <c r="G171" s="771"/>
      <c r="H171" s="771"/>
      <c r="I171" s="771"/>
      <c r="J171" s="771"/>
      <c r="K171" s="771"/>
      <c r="L171" s="771"/>
      <c r="M171" s="772"/>
      <c r="N171" s="132"/>
      <c r="O171" s="132"/>
      <c r="P171" s="132"/>
      <c r="Q171" s="132"/>
      <c r="R171" s="132"/>
      <c r="S171" s="133"/>
      <c r="T171" s="263"/>
      <c r="U171" s="133"/>
    </row>
    <row r="172" spans="3:21" ht="12.75">
      <c r="C172" s="133"/>
      <c r="D172" s="133"/>
      <c r="E172" s="133"/>
      <c r="F172" s="133"/>
      <c r="G172" s="133"/>
      <c r="H172" s="133"/>
      <c r="I172" s="773" t="s">
        <v>62</v>
      </c>
      <c r="J172" s="774"/>
      <c r="K172" s="774"/>
      <c r="L172" s="775"/>
      <c r="M172" s="278">
        <f>M173+M174+M175</f>
        <v>1590712</v>
      </c>
      <c r="N172" s="132"/>
      <c r="O172" s="132"/>
      <c r="P172" s="132"/>
      <c r="Q172" s="132"/>
      <c r="R172" s="132"/>
      <c r="S172" s="170">
        <v>197048</v>
      </c>
      <c r="T172" s="268"/>
      <c r="U172" s="170">
        <v>1800000</v>
      </c>
    </row>
    <row r="173" spans="3:21" ht="12.75">
      <c r="C173" s="133"/>
      <c r="D173" s="133"/>
      <c r="E173" s="133"/>
      <c r="F173" s="133"/>
      <c r="G173" s="133"/>
      <c r="H173" s="133"/>
      <c r="I173" s="133"/>
      <c r="J173" s="758" t="s">
        <v>12</v>
      </c>
      <c r="K173" s="759"/>
      <c r="L173" s="760"/>
      <c r="M173" s="133">
        <v>0</v>
      </c>
      <c r="N173" s="132"/>
      <c r="O173" s="132"/>
      <c r="P173" s="132"/>
      <c r="Q173" s="132"/>
      <c r="R173" s="132"/>
      <c r="S173" s="133"/>
      <c r="T173" s="263"/>
      <c r="U173" s="133"/>
    </row>
    <row r="174" spans="3:21" ht="12.75">
      <c r="C174" s="133"/>
      <c r="D174" s="133"/>
      <c r="E174" s="133"/>
      <c r="F174" s="133"/>
      <c r="G174" s="133"/>
      <c r="H174" s="133"/>
      <c r="I174" s="133"/>
      <c r="J174" s="758" t="s">
        <v>13</v>
      </c>
      <c r="K174" s="759"/>
      <c r="L174" s="760"/>
      <c r="M174" s="133">
        <v>0</v>
      </c>
      <c r="N174" s="132"/>
      <c r="O174" s="132"/>
      <c r="P174" s="132"/>
      <c r="Q174" s="132"/>
      <c r="R174" s="132"/>
      <c r="S174" s="133"/>
      <c r="T174" s="263"/>
      <c r="U174" s="133"/>
    </row>
    <row r="175" spans="3:21" ht="12.75">
      <c r="C175" s="133"/>
      <c r="D175" s="133"/>
      <c r="E175" s="133"/>
      <c r="F175" s="133"/>
      <c r="G175" s="133"/>
      <c r="H175" s="133"/>
      <c r="I175" s="133"/>
      <c r="J175" s="761" t="s">
        <v>14</v>
      </c>
      <c r="K175" s="762"/>
      <c r="L175" s="763"/>
      <c r="M175" s="271">
        <v>1590712</v>
      </c>
      <c r="N175" s="317"/>
      <c r="O175" s="317"/>
      <c r="P175" s="317"/>
      <c r="Q175" s="317"/>
      <c r="R175" s="317"/>
      <c r="S175" s="318"/>
      <c r="T175" s="319"/>
      <c r="U175" s="272"/>
    </row>
    <row r="176" spans="3:21" ht="12.75">
      <c r="C176" s="133"/>
      <c r="D176" s="133"/>
      <c r="E176" s="133"/>
      <c r="F176" s="133"/>
      <c r="G176" s="133"/>
      <c r="H176" s="133"/>
      <c r="I176" s="133"/>
      <c r="J176" s="764" t="s">
        <v>63</v>
      </c>
      <c r="K176" s="765"/>
      <c r="L176" s="766"/>
      <c r="M176" s="320">
        <f>M177</f>
        <v>0</v>
      </c>
      <c r="N176" s="321"/>
      <c r="O176" s="321"/>
      <c r="P176" s="321"/>
      <c r="Q176" s="321"/>
      <c r="R176" s="321"/>
      <c r="S176" s="320"/>
      <c r="T176" s="322"/>
      <c r="U176" s="320"/>
    </row>
    <row r="177" spans="3:21" ht="12.75">
      <c r="C177" s="263"/>
      <c r="D177" s="316"/>
      <c r="E177" s="316"/>
      <c r="F177" s="316"/>
      <c r="G177" s="316"/>
      <c r="H177" s="316"/>
      <c r="I177" s="316"/>
      <c r="J177" s="759" t="s">
        <v>15</v>
      </c>
      <c r="K177" s="759"/>
      <c r="L177" s="311"/>
      <c r="M177" s="133">
        <v>0</v>
      </c>
      <c r="N177" s="132"/>
      <c r="O177" s="132"/>
      <c r="P177" s="132"/>
      <c r="Q177" s="132"/>
      <c r="R177" s="132"/>
      <c r="S177" s="133"/>
      <c r="T177" s="263"/>
      <c r="U177" s="133"/>
    </row>
    <row r="178" spans="3:21" ht="12.75">
      <c r="C178" s="767" t="s">
        <v>60</v>
      </c>
      <c r="D178" s="768"/>
      <c r="E178" s="768"/>
      <c r="F178" s="768"/>
      <c r="G178" s="768"/>
      <c r="H178" s="768"/>
      <c r="I178" s="768"/>
      <c r="J178" s="768"/>
      <c r="K178" s="768"/>
      <c r="L178" s="769"/>
      <c r="M178" s="111"/>
      <c r="N178" s="132"/>
      <c r="O178" s="132"/>
      <c r="P178" s="132"/>
      <c r="Q178" s="132"/>
      <c r="R178" s="132"/>
      <c r="S178" s="111"/>
      <c r="T178" s="269"/>
      <c r="U178" s="111"/>
    </row>
    <row r="179" spans="3:21" s="191" customFormat="1" ht="13.5" thickBot="1">
      <c r="C179" s="324"/>
      <c r="D179" s="329"/>
      <c r="E179" s="329"/>
      <c r="F179" s="329"/>
      <c r="G179" s="329"/>
      <c r="H179" s="329"/>
      <c r="I179" s="776" t="s">
        <v>16</v>
      </c>
      <c r="J179" s="776"/>
      <c r="K179" s="776"/>
      <c r="L179" s="431"/>
      <c r="M179" s="272">
        <v>0</v>
      </c>
      <c r="N179" s="331"/>
      <c r="O179" s="331"/>
      <c r="P179" s="331"/>
      <c r="Q179" s="331"/>
      <c r="R179" s="331"/>
      <c r="S179" s="272"/>
      <c r="T179" s="332"/>
      <c r="U179" s="272"/>
    </row>
    <row r="180" spans="3:21" ht="27" customHeight="1">
      <c r="C180" s="133"/>
      <c r="D180" s="770" t="s">
        <v>195</v>
      </c>
      <c r="E180" s="771"/>
      <c r="F180" s="771"/>
      <c r="G180" s="771"/>
      <c r="H180" s="771"/>
      <c r="I180" s="771"/>
      <c r="J180" s="771"/>
      <c r="K180" s="771"/>
      <c r="L180" s="771"/>
      <c r="M180" s="772"/>
      <c r="N180" s="132"/>
      <c r="O180" s="132"/>
      <c r="P180" s="132"/>
      <c r="Q180" s="132"/>
      <c r="R180" s="132"/>
      <c r="S180" s="133"/>
      <c r="T180" s="263"/>
      <c r="U180" s="133"/>
    </row>
    <row r="181" spans="3:21" ht="12.75">
      <c r="C181" s="133"/>
      <c r="D181" s="133"/>
      <c r="E181" s="133"/>
      <c r="F181" s="133"/>
      <c r="G181" s="133"/>
      <c r="H181" s="133"/>
      <c r="I181" s="773" t="s">
        <v>62</v>
      </c>
      <c r="J181" s="774"/>
      <c r="K181" s="774"/>
      <c r="L181" s="775"/>
      <c r="M181" s="278">
        <f>M182+M183+M184</f>
        <v>210359</v>
      </c>
      <c r="N181" s="132"/>
      <c r="O181" s="132"/>
      <c r="P181" s="132"/>
      <c r="Q181" s="132"/>
      <c r="R181" s="132"/>
      <c r="S181" s="170"/>
      <c r="T181" s="268"/>
      <c r="U181" s="170"/>
    </row>
    <row r="182" spans="3:21" ht="12.75">
      <c r="C182" s="133"/>
      <c r="D182" s="133"/>
      <c r="E182" s="133"/>
      <c r="F182" s="133"/>
      <c r="G182" s="133"/>
      <c r="H182" s="133"/>
      <c r="I182" s="133"/>
      <c r="J182" s="758" t="s">
        <v>12</v>
      </c>
      <c r="K182" s="759"/>
      <c r="L182" s="760"/>
      <c r="M182" s="133">
        <v>0</v>
      </c>
      <c r="N182" s="132"/>
      <c r="O182" s="132"/>
      <c r="P182" s="132"/>
      <c r="Q182" s="132"/>
      <c r="R182" s="132"/>
      <c r="S182" s="133"/>
      <c r="T182" s="263"/>
      <c r="U182" s="133"/>
    </row>
    <row r="183" spans="3:21" ht="12.75">
      <c r="C183" s="133"/>
      <c r="D183" s="133"/>
      <c r="E183" s="133"/>
      <c r="F183" s="133"/>
      <c r="G183" s="133"/>
      <c r="H183" s="133"/>
      <c r="I183" s="133"/>
      <c r="J183" s="758" t="s">
        <v>13</v>
      </c>
      <c r="K183" s="759"/>
      <c r="L183" s="760"/>
      <c r="M183" s="133">
        <v>0</v>
      </c>
      <c r="N183" s="132"/>
      <c r="O183" s="132"/>
      <c r="P183" s="132"/>
      <c r="Q183" s="132"/>
      <c r="R183" s="132"/>
      <c r="S183" s="133"/>
      <c r="T183" s="263"/>
      <c r="U183" s="133"/>
    </row>
    <row r="184" spans="3:21" ht="12.75">
      <c r="C184" s="133"/>
      <c r="D184" s="133"/>
      <c r="E184" s="133"/>
      <c r="F184" s="133"/>
      <c r="G184" s="133"/>
      <c r="H184" s="133"/>
      <c r="I184" s="133"/>
      <c r="J184" s="761" t="s">
        <v>14</v>
      </c>
      <c r="K184" s="762"/>
      <c r="L184" s="763"/>
      <c r="M184" s="271">
        <v>210359</v>
      </c>
      <c r="N184" s="317"/>
      <c r="O184" s="317"/>
      <c r="P184" s="317"/>
      <c r="Q184" s="317"/>
      <c r="R184" s="317"/>
      <c r="S184" s="318"/>
      <c r="T184" s="319"/>
      <c r="U184" s="272"/>
    </row>
    <row r="185" spans="3:21" ht="12.75">
      <c r="C185" s="133"/>
      <c r="D185" s="133"/>
      <c r="E185" s="133"/>
      <c r="F185" s="133"/>
      <c r="G185" s="133"/>
      <c r="H185" s="133"/>
      <c r="I185" s="133"/>
      <c r="J185" s="764" t="s">
        <v>63</v>
      </c>
      <c r="K185" s="765"/>
      <c r="L185" s="766"/>
      <c r="M185" s="320">
        <v>0</v>
      </c>
      <c r="N185" s="321"/>
      <c r="O185" s="321"/>
      <c r="P185" s="321"/>
      <c r="Q185" s="321"/>
      <c r="R185" s="321"/>
      <c r="S185" s="320"/>
      <c r="T185" s="322"/>
      <c r="U185" s="320"/>
    </row>
    <row r="186" spans="3:21" ht="12.75">
      <c r="C186" s="263"/>
      <c r="D186" s="316"/>
      <c r="E186" s="316"/>
      <c r="F186" s="316"/>
      <c r="G186" s="316"/>
      <c r="H186" s="316"/>
      <c r="I186" s="316"/>
      <c r="J186" s="759" t="s">
        <v>15</v>
      </c>
      <c r="K186" s="759"/>
      <c r="L186" s="311"/>
      <c r="M186" s="133">
        <v>0</v>
      </c>
      <c r="N186" s="132"/>
      <c r="O186" s="132"/>
      <c r="P186" s="132"/>
      <c r="Q186" s="132"/>
      <c r="R186" s="132"/>
      <c r="S186" s="133"/>
      <c r="T186" s="263"/>
      <c r="U186" s="133"/>
    </row>
    <row r="187" spans="3:21" ht="12.75">
      <c r="C187" s="767" t="s">
        <v>60</v>
      </c>
      <c r="D187" s="768"/>
      <c r="E187" s="768"/>
      <c r="F187" s="768"/>
      <c r="G187" s="768"/>
      <c r="H187" s="768"/>
      <c r="I187" s="768"/>
      <c r="J187" s="768"/>
      <c r="K187" s="768"/>
      <c r="L187" s="769"/>
      <c r="M187" s="111"/>
      <c r="N187" s="132"/>
      <c r="O187" s="132"/>
      <c r="P187" s="132"/>
      <c r="Q187" s="132"/>
      <c r="R187" s="132"/>
      <c r="S187" s="111"/>
      <c r="T187" s="269"/>
      <c r="U187" s="111"/>
    </row>
    <row r="188" spans="3:21" s="191" customFormat="1" ht="12.75">
      <c r="C188" s="324"/>
      <c r="D188" s="329"/>
      <c r="E188" s="329"/>
      <c r="F188" s="329"/>
      <c r="G188" s="329"/>
      <c r="H188" s="329"/>
      <c r="I188" s="776" t="s">
        <v>16</v>
      </c>
      <c r="J188" s="776"/>
      <c r="K188" s="776"/>
      <c r="L188" s="431"/>
      <c r="M188" s="272">
        <v>0</v>
      </c>
      <c r="N188" s="331"/>
      <c r="O188" s="331"/>
      <c r="P188" s="331"/>
      <c r="Q188" s="331"/>
      <c r="R188" s="331"/>
      <c r="S188" s="272"/>
      <c r="T188" s="332"/>
      <c r="U188" s="272"/>
    </row>
    <row r="189" spans="3:21" s="435" customFormat="1" ht="33" customHeight="1">
      <c r="C189" s="436"/>
      <c r="D189" s="777" t="s">
        <v>196</v>
      </c>
      <c r="E189" s="777"/>
      <c r="F189" s="777"/>
      <c r="G189" s="777"/>
      <c r="H189" s="777"/>
      <c r="I189" s="777"/>
      <c r="J189" s="777"/>
      <c r="K189" s="777"/>
      <c r="L189" s="778"/>
      <c r="M189" s="440"/>
      <c r="N189" s="438"/>
      <c r="O189" s="438"/>
      <c r="P189" s="438"/>
      <c r="Q189" s="438"/>
      <c r="R189" s="438"/>
      <c r="S189" s="437"/>
      <c r="T189" s="439"/>
      <c r="U189" s="437"/>
    </row>
    <row r="190" spans="3:21" ht="15">
      <c r="C190" s="73"/>
      <c r="D190" s="73"/>
      <c r="E190" s="73"/>
      <c r="F190" s="73"/>
      <c r="G190" s="73"/>
      <c r="H190" s="73"/>
      <c r="I190" s="755" t="s">
        <v>62</v>
      </c>
      <c r="J190" s="756"/>
      <c r="K190" s="756"/>
      <c r="L190" s="757"/>
      <c r="M190" s="112">
        <f>M191+M192+M193</f>
        <v>852107</v>
      </c>
      <c r="S190" s="112"/>
      <c r="T190" s="270"/>
      <c r="U190" s="112"/>
    </row>
    <row r="191" spans="3:21" ht="12.75">
      <c r="C191" s="323"/>
      <c r="D191" s="323"/>
      <c r="E191" s="323"/>
      <c r="F191" s="323"/>
      <c r="G191" s="323"/>
      <c r="H191" s="323"/>
      <c r="I191" s="323"/>
      <c r="J191" s="758" t="s">
        <v>12</v>
      </c>
      <c r="K191" s="759"/>
      <c r="L191" s="760"/>
      <c r="M191" s="323">
        <v>0</v>
      </c>
      <c r="N191" s="191"/>
      <c r="O191" s="191"/>
      <c r="P191" s="191"/>
      <c r="Q191" s="191"/>
      <c r="R191" s="191"/>
      <c r="S191" s="323"/>
      <c r="T191" s="324"/>
      <c r="U191" s="323"/>
    </row>
    <row r="192" spans="3:21" ht="12.75">
      <c r="C192" s="323"/>
      <c r="D192" s="323"/>
      <c r="E192" s="323"/>
      <c r="F192" s="323"/>
      <c r="G192" s="323"/>
      <c r="H192" s="323"/>
      <c r="I192" s="323"/>
      <c r="J192" s="758" t="s">
        <v>13</v>
      </c>
      <c r="K192" s="759"/>
      <c r="L192" s="760"/>
      <c r="M192" s="323">
        <v>0</v>
      </c>
      <c r="N192" s="191"/>
      <c r="O192" s="191"/>
      <c r="P192" s="191"/>
      <c r="Q192" s="191"/>
      <c r="R192" s="191"/>
      <c r="S192" s="323"/>
      <c r="T192" s="324"/>
      <c r="U192" s="323"/>
    </row>
    <row r="193" spans="3:21" ht="12.75">
      <c r="C193" s="323"/>
      <c r="D193" s="323"/>
      <c r="E193" s="323"/>
      <c r="F193" s="323"/>
      <c r="G193" s="323"/>
      <c r="H193" s="323"/>
      <c r="I193" s="323"/>
      <c r="J193" s="761" t="s">
        <v>14</v>
      </c>
      <c r="K193" s="762"/>
      <c r="L193" s="763"/>
      <c r="M193" s="272">
        <v>852107</v>
      </c>
      <c r="N193" s="191"/>
      <c r="O193" s="191"/>
      <c r="P193" s="191"/>
      <c r="Q193" s="191"/>
      <c r="R193" s="191"/>
      <c r="S193" s="272"/>
      <c r="T193" s="325"/>
      <c r="U193" s="272"/>
    </row>
    <row r="194" spans="3:21" ht="12.75">
      <c r="C194" s="323"/>
      <c r="D194" s="323"/>
      <c r="E194" s="323"/>
      <c r="F194" s="323"/>
      <c r="G194" s="323"/>
      <c r="H194" s="323"/>
      <c r="I194" s="272"/>
      <c r="J194" s="764" t="s">
        <v>63</v>
      </c>
      <c r="K194" s="765"/>
      <c r="L194" s="766"/>
      <c r="M194" s="326">
        <f>M195+M196</f>
        <v>0</v>
      </c>
      <c r="N194" s="327"/>
      <c r="O194" s="327"/>
      <c r="P194" s="327"/>
      <c r="Q194" s="327"/>
      <c r="R194" s="327"/>
      <c r="S194" s="326"/>
      <c r="T194" s="328"/>
      <c r="U194" s="326"/>
    </row>
    <row r="195" spans="3:21" ht="12.75">
      <c r="C195" s="324"/>
      <c r="D195" s="323"/>
      <c r="E195" s="329"/>
      <c r="F195" s="329"/>
      <c r="G195" s="329"/>
      <c r="H195" s="329"/>
      <c r="I195" s="272"/>
      <c r="J195" s="432" t="s">
        <v>15</v>
      </c>
      <c r="K195" s="432"/>
      <c r="L195" s="431"/>
      <c r="M195" s="272">
        <v>0</v>
      </c>
      <c r="N195" s="331"/>
      <c r="O195" s="331"/>
      <c r="P195" s="331"/>
      <c r="Q195" s="331"/>
      <c r="R195" s="331"/>
      <c r="S195" s="272"/>
      <c r="T195" s="332"/>
      <c r="U195" s="272"/>
    </row>
    <row r="196" spans="3:21" ht="12.75">
      <c r="C196" s="324"/>
      <c r="D196" s="323"/>
      <c r="E196" s="329"/>
      <c r="F196" s="329"/>
      <c r="G196" s="329"/>
      <c r="H196" s="329"/>
      <c r="I196" s="434" t="s">
        <v>191</v>
      </c>
      <c r="J196" s="433" t="s">
        <v>16</v>
      </c>
      <c r="K196" s="433"/>
      <c r="L196" s="431"/>
      <c r="M196" s="272">
        <v>0</v>
      </c>
      <c r="N196" s="331"/>
      <c r="O196" s="331"/>
      <c r="P196" s="331"/>
      <c r="Q196" s="331"/>
      <c r="R196" s="331"/>
      <c r="S196" s="272"/>
      <c r="T196" s="332"/>
      <c r="U196" s="272"/>
    </row>
    <row r="197" spans="3:21" s="435" customFormat="1" ht="33" customHeight="1">
      <c r="C197" s="436"/>
      <c r="D197" s="777" t="s">
        <v>151</v>
      </c>
      <c r="E197" s="777"/>
      <c r="F197" s="777"/>
      <c r="G197" s="777"/>
      <c r="H197" s="777"/>
      <c r="I197" s="777"/>
      <c r="J197" s="777"/>
      <c r="K197" s="777"/>
      <c r="L197" s="778"/>
      <c r="M197" s="440"/>
      <c r="N197" s="438"/>
      <c r="O197" s="438"/>
      <c r="P197" s="438"/>
      <c r="Q197" s="438"/>
      <c r="R197" s="438"/>
      <c r="S197" s="437"/>
      <c r="T197" s="439"/>
      <c r="U197" s="437"/>
    </row>
    <row r="198" spans="3:21" ht="15">
      <c r="C198" s="73"/>
      <c r="D198" s="73"/>
      <c r="E198" s="73"/>
      <c r="F198" s="73"/>
      <c r="G198" s="73"/>
      <c r="H198" s="73"/>
      <c r="I198" s="755" t="s">
        <v>62</v>
      </c>
      <c r="J198" s="756"/>
      <c r="K198" s="756"/>
      <c r="L198" s="757"/>
      <c r="M198" s="112">
        <f>M199+M200+M201</f>
        <v>593256</v>
      </c>
      <c r="S198" s="112"/>
      <c r="T198" s="270"/>
      <c r="U198" s="112">
        <v>1108310</v>
      </c>
    </row>
    <row r="199" spans="3:21" ht="12.75">
      <c r="C199" s="323"/>
      <c r="D199" s="323"/>
      <c r="E199" s="323"/>
      <c r="F199" s="323"/>
      <c r="G199" s="323"/>
      <c r="H199" s="323"/>
      <c r="I199" s="323"/>
      <c r="J199" s="758" t="s">
        <v>12</v>
      </c>
      <c r="K199" s="759"/>
      <c r="L199" s="760"/>
      <c r="M199" s="323">
        <v>0</v>
      </c>
      <c r="N199" s="191"/>
      <c r="O199" s="191"/>
      <c r="P199" s="191"/>
      <c r="Q199" s="191"/>
      <c r="R199" s="191"/>
      <c r="S199" s="323"/>
      <c r="T199" s="324"/>
      <c r="U199" s="323"/>
    </row>
    <row r="200" spans="3:21" ht="12.75">
      <c r="C200" s="323"/>
      <c r="D200" s="323"/>
      <c r="E200" s="323"/>
      <c r="F200" s="323"/>
      <c r="G200" s="323"/>
      <c r="H200" s="323"/>
      <c r="I200" s="323"/>
      <c r="J200" s="758" t="s">
        <v>13</v>
      </c>
      <c r="K200" s="759"/>
      <c r="L200" s="760"/>
      <c r="M200" s="323">
        <v>0</v>
      </c>
      <c r="N200" s="191"/>
      <c r="O200" s="191"/>
      <c r="P200" s="191"/>
      <c r="Q200" s="191"/>
      <c r="R200" s="191"/>
      <c r="S200" s="323"/>
      <c r="T200" s="324"/>
      <c r="U200" s="323"/>
    </row>
    <row r="201" spans="3:21" ht="12.75">
      <c r="C201" s="323"/>
      <c r="D201" s="323"/>
      <c r="E201" s="323"/>
      <c r="F201" s="323"/>
      <c r="G201" s="323"/>
      <c r="H201" s="323"/>
      <c r="I201" s="323"/>
      <c r="J201" s="761" t="s">
        <v>14</v>
      </c>
      <c r="K201" s="762"/>
      <c r="L201" s="763"/>
      <c r="M201" s="272">
        <v>593256</v>
      </c>
      <c r="N201" s="191"/>
      <c r="O201" s="191"/>
      <c r="P201" s="191"/>
      <c r="Q201" s="191"/>
      <c r="R201" s="191"/>
      <c r="S201" s="272"/>
      <c r="T201" s="325"/>
      <c r="U201" s="272"/>
    </row>
    <row r="202" spans="3:21" ht="12.75">
      <c r="C202" s="323"/>
      <c r="D202" s="323"/>
      <c r="E202" s="323"/>
      <c r="F202" s="323"/>
      <c r="G202" s="323"/>
      <c r="H202" s="323"/>
      <c r="I202" s="272"/>
      <c r="J202" s="764" t="s">
        <v>63</v>
      </c>
      <c r="K202" s="765"/>
      <c r="L202" s="766"/>
      <c r="M202" s="326">
        <f>M203+M204</f>
        <v>0</v>
      </c>
      <c r="N202" s="327"/>
      <c r="O202" s="327"/>
      <c r="P202" s="327"/>
      <c r="Q202" s="327"/>
      <c r="R202" s="327"/>
      <c r="S202" s="326"/>
      <c r="T202" s="328"/>
      <c r="U202" s="326"/>
    </row>
    <row r="203" spans="3:21" ht="12.75">
      <c r="C203" s="324"/>
      <c r="D203" s="323"/>
      <c r="E203" s="329"/>
      <c r="F203" s="329"/>
      <c r="G203" s="329"/>
      <c r="H203" s="329"/>
      <c r="I203" s="272"/>
      <c r="J203" s="432" t="s">
        <v>15</v>
      </c>
      <c r="K203" s="432"/>
      <c r="L203" s="431"/>
      <c r="M203" s="272">
        <v>0</v>
      </c>
      <c r="N203" s="331"/>
      <c r="O203" s="331"/>
      <c r="P203" s="331"/>
      <c r="Q203" s="331"/>
      <c r="R203" s="331"/>
      <c r="S203" s="272"/>
      <c r="T203" s="332"/>
      <c r="U203" s="272"/>
    </row>
    <row r="204" spans="3:21" ht="12.75">
      <c r="C204" s="324"/>
      <c r="D204" s="323"/>
      <c r="E204" s="329"/>
      <c r="F204" s="329"/>
      <c r="G204" s="329"/>
      <c r="H204" s="329"/>
      <c r="I204" s="434" t="s">
        <v>191</v>
      </c>
      <c r="J204" s="433" t="s">
        <v>16</v>
      </c>
      <c r="K204" s="433"/>
      <c r="L204" s="431"/>
      <c r="M204" s="272">
        <v>0</v>
      </c>
      <c r="N204" s="331"/>
      <c r="O204" s="331"/>
      <c r="P204" s="331"/>
      <c r="Q204" s="331"/>
      <c r="R204" s="331"/>
      <c r="S204" s="272"/>
      <c r="T204" s="332"/>
      <c r="U204" s="272"/>
    </row>
  </sheetData>
  <sheetProtection/>
  <mergeCells count="294">
    <mergeCell ref="I40:L40"/>
    <mergeCell ref="D49:L49"/>
    <mergeCell ref="I50:L50"/>
    <mergeCell ref="I51:L51"/>
    <mergeCell ref="I37:L37"/>
    <mergeCell ref="D41:L41"/>
    <mergeCell ref="I43:L43"/>
    <mergeCell ref="I44:L44"/>
    <mergeCell ref="I45:L45"/>
    <mergeCell ref="I46:L46"/>
    <mergeCell ref="I42:L42"/>
    <mergeCell ref="J175:L175"/>
    <mergeCell ref="J176:L176"/>
    <mergeCell ref="J148:L148"/>
    <mergeCell ref="C150:L150"/>
    <mergeCell ref="I172:L172"/>
    <mergeCell ref="J173:L173"/>
    <mergeCell ref="J139:L139"/>
    <mergeCell ref="J140:K140"/>
    <mergeCell ref="J132:L132"/>
    <mergeCell ref="I179:K179"/>
    <mergeCell ref="I170:K170"/>
    <mergeCell ref="J147:L147"/>
    <mergeCell ref="J48:L48"/>
    <mergeCell ref="D130:F130"/>
    <mergeCell ref="G130:H130"/>
    <mergeCell ref="D131:F131"/>
    <mergeCell ref="D134:M134"/>
    <mergeCell ref="I135:L135"/>
    <mergeCell ref="J136:L136"/>
    <mergeCell ref="G131:H131"/>
    <mergeCell ref="J131:L131"/>
    <mergeCell ref="J146:L146"/>
    <mergeCell ref="D143:M143"/>
    <mergeCell ref="I144:L144"/>
    <mergeCell ref="J145:L145"/>
    <mergeCell ref="J149:K149"/>
    <mergeCell ref="D132:F132"/>
    <mergeCell ref="G132:H132"/>
    <mergeCell ref="C142:L142"/>
    <mergeCell ref="J137:L137"/>
    <mergeCell ref="J138:L138"/>
    <mergeCell ref="C133:L133"/>
    <mergeCell ref="J108:L108"/>
    <mergeCell ref="D128:M128"/>
    <mergeCell ref="D129:F129"/>
    <mergeCell ref="G129:L129"/>
    <mergeCell ref="J130:L130"/>
    <mergeCell ref="D123:F123"/>
    <mergeCell ref="G123:H123"/>
    <mergeCell ref="J123:L123"/>
    <mergeCell ref="C127:L127"/>
    <mergeCell ref="D121:F121"/>
    <mergeCell ref="G121:H121"/>
    <mergeCell ref="J121:L121"/>
    <mergeCell ref="D122:F122"/>
    <mergeCell ref="G122:H122"/>
    <mergeCell ref="J122:L122"/>
    <mergeCell ref="J124:K124"/>
    <mergeCell ref="D119:M119"/>
    <mergeCell ref="D120:F120"/>
    <mergeCell ref="G120:L120"/>
    <mergeCell ref="D114:F114"/>
    <mergeCell ref="G114:H114"/>
    <mergeCell ref="J114:L114"/>
    <mergeCell ref="D115:F115"/>
    <mergeCell ref="G115:H115"/>
    <mergeCell ref="D107:F107"/>
    <mergeCell ref="G107:H107"/>
    <mergeCell ref="J107:L107"/>
    <mergeCell ref="J109:L109"/>
    <mergeCell ref="C118:L118"/>
    <mergeCell ref="J117:L117"/>
    <mergeCell ref="C110:L110"/>
    <mergeCell ref="D111:M111"/>
    <mergeCell ref="D112:F112"/>
    <mergeCell ref="G112:L112"/>
    <mergeCell ref="D106:F106"/>
    <mergeCell ref="G106:H106"/>
    <mergeCell ref="J106:L106"/>
    <mergeCell ref="I52:L52"/>
    <mergeCell ref="I53:L53"/>
    <mergeCell ref="I54:L54"/>
    <mergeCell ref="J56:L56"/>
    <mergeCell ref="D104:F104"/>
    <mergeCell ref="G104:L104"/>
    <mergeCell ref="D105:F105"/>
    <mergeCell ref="G105:H105"/>
    <mergeCell ref="J105:L105"/>
    <mergeCell ref="D25:F25"/>
    <mergeCell ref="G25:L25"/>
    <mergeCell ref="D103:M103"/>
    <mergeCell ref="D26:F26"/>
    <mergeCell ref="G26:H26"/>
    <mergeCell ref="G34:H34"/>
    <mergeCell ref="J34:L34"/>
    <mergeCell ref="D35:F35"/>
    <mergeCell ref="K5:L5"/>
    <mergeCell ref="J27:L27"/>
    <mergeCell ref="D32:M32"/>
    <mergeCell ref="D6:G6"/>
    <mergeCell ref="H6:J6"/>
    <mergeCell ref="K6:L6"/>
    <mergeCell ref="D24:M24"/>
    <mergeCell ref="D17:F17"/>
    <mergeCell ref="D16:M16"/>
    <mergeCell ref="D5:G5"/>
    <mergeCell ref="D3:G3"/>
    <mergeCell ref="H3:J3"/>
    <mergeCell ref="K3:L3"/>
    <mergeCell ref="D4:G4"/>
    <mergeCell ref="H4:J4"/>
    <mergeCell ref="K4:L4"/>
    <mergeCell ref="J19:L19"/>
    <mergeCell ref="D18:F18"/>
    <mergeCell ref="G20:H20"/>
    <mergeCell ref="G18:H18"/>
    <mergeCell ref="J18:L18"/>
    <mergeCell ref="D19:F19"/>
    <mergeCell ref="J20:L20"/>
    <mergeCell ref="D20:F20"/>
    <mergeCell ref="G19:H19"/>
    <mergeCell ref="H5:J5"/>
    <mergeCell ref="G22:H22"/>
    <mergeCell ref="J26:L26"/>
    <mergeCell ref="D10:F10"/>
    <mergeCell ref="D13:F13"/>
    <mergeCell ref="C7:L7"/>
    <mergeCell ref="D8:M8"/>
    <mergeCell ref="D9:F9"/>
    <mergeCell ref="G9:L9"/>
    <mergeCell ref="G10:H10"/>
    <mergeCell ref="D30:F30"/>
    <mergeCell ref="G30:H30"/>
    <mergeCell ref="J30:L30"/>
    <mergeCell ref="J10:L10"/>
    <mergeCell ref="J13:L13"/>
    <mergeCell ref="G13:H13"/>
    <mergeCell ref="C15:L15"/>
    <mergeCell ref="D29:F29"/>
    <mergeCell ref="G28:H28"/>
    <mergeCell ref="J28:L28"/>
    <mergeCell ref="J22:L22"/>
    <mergeCell ref="G27:H27"/>
    <mergeCell ref="C23:L23"/>
    <mergeCell ref="G29:L29"/>
    <mergeCell ref="D28:F28"/>
    <mergeCell ref="G17:L17"/>
    <mergeCell ref="D21:F21"/>
    <mergeCell ref="D27:F27"/>
    <mergeCell ref="G21:L21"/>
    <mergeCell ref="D22:F22"/>
    <mergeCell ref="C57:L57"/>
    <mergeCell ref="C31:L31"/>
    <mergeCell ref="G35:H35"/>
    <mergeCell ref="J35:L35"/>
    <mergeCell ref="D33:F33"/>
    <mergeCell ref="G33:L33"/>
    <mergeCell ref="D36:F36"/>
    <mergeCell ref="G36:H36"/>
    <mergeCell ref="J36:L36"/>
    <mergeCell ref="D34:F34"/>
    <mergeCell ref="D67:F67"/>
    <mergeCell ref="G67:H67"/>
    <mergeCell ref="J67:L67"/>
    <mergeCell ref="D68:F68"/>
    <mergeCell ref="G68:H68"/>
    <mergeCell ref="J68:L68"/>
    <mergeCell ref="C69:L69"/>
    <mergeCell ref="D93:F93"/>
    <mergeCell ref="G93:H93"/>
    <mergeCell ref="D71:M71"/>
    <mergeCell ref="D72:F72"/>
    <mergeCell ref="G72:L72"/>
    <mergeCell ref="D73:F73"/>
    <mergeCell ref="G73:H73"/>
    <mergeCell ref="J73:L73"/>
    <mergeCell ref="D74:F74"/>
    <mergeCell ref="G74:H74"/>
    <mergeCell ref="J74:L74"/>
    <mergeCell ref="D75:F75"/>
    <mergeCell ref="G75:H75"/>
    <mergeCell ref="J75:L75"/>
    <mergeCell ref="C76:L76"/>
    <mergeCell ref="D77:M77"/>
    <mergeCell ref="D78:F78"/>
    <mergeCell ref="G78:L78"/>
    <mergeCell ref="D79:F79"/>
    <mergeCell ref="G79:H79"/>
    <mergeCell ref="J79:L79"/>
    <mergeCell ref="D80:F80"/>
    <mergeCell ref="G80:H80"/>
    <mergeCell ref="J80:L80"/>
    <mergeCell ref="D81:F81"/>
    <mergeCell ref="G81:H81"/>
    <mergeCell ref="J81:L81"/>
    <mergeCell ref="C84:L84"/>
    <mergeCell ref="I82:L82"/>
    <mergeCell ref="D85:M85"/>
    <mergeCell ref="D86:F86"/>
    <mergeCell ref="G86:L86"/>
    <mergeCell ref="D87:F87"/>
    <mergeCell ref="G87:H87"/>
    <mergeCell ref="J87:L87"/>
    <mergeCell ref="J88:L88"/>
    <mergeCell ref="D89:F89"/>
    <mergeCell ref="G89:H89"/>
    <mergeCell ref="J89:L89"/>
    <mergeCell ref="D88:F88"/>
    <mergeCell ref="G88:H88"/>
    <mergeCell ref="J94:L94"/>
    <mergeCell ref="D97:M97"/>
    <mergeCell ref="D98:F98"/>
    <mergeCell ref="G98:L98"/>
    <mergeCell ref="D95:F95"/>
    <mergeCell ref="C96:L96"/>
    <mergeCell ref="D94:F94"/>
    <mergeCell ref="G94:H94"/>
    <mergeCell ref="D101:F101"/>
    <mergeCell ref="G101:H101"/>
    <mergeCell ref="J101:L101"/>
    <mergeCell ref="C90:L90"/>
    <mergeCell ref="D91:M91"/>
    <mergeCell ref="D92:F92"/>
    <mergeCell ref="G92:L92"/>
    <mergeCell ref="G95:H95"/>
    <mergeCell ref="J95:L95"/>
    <mergeCell ref="J93:L93"/>
    <mergeCell ref="M3:T3"/>
    <mergeCell ref="I14:J14"/>
    <mergeCell ref="C102:L102"/>
    <mergeCell ref="D99:F99"/>
    <mergeCell ref="G99:H99"/>
    <mergeCell ref="J99:L99"/>
    <mergeCell ref="D100:F100"/>
    <mergeCell ref="G100:H100"/>
    <mergeCell ref="J100:L100"/>
    <mergeCell ref="D58:M58"/>
    <mergeCell ref="C1:T1"/>
    <mergeCell ref="J11:K11"/>
    <mergeCell ref="J12:K12"/>
    <mergeCell ref="J164:L164"/>
    <mergeCell ref="J165:L165"/>
    <mergeCell ref="J166:L166"/>
    <mergeCell ref="D113:F113"/>
    <mergeCell ref="G113:H113"/>
    <mergeCell ref="J113:L113"/>
    <mergeCell ref="J115:L115"/>
    <mergeCell ref="J183:L183"/>
    <mergeCell ref="J184:L184"/>
    <mergeCell ref="J185:L185"/>
    <mergeCell ref="J186:K186"/>
    <mergeCell ref="C187:L187"/>
    <mergeCell ref="D197:L197"/>
    <mergeCell ref="I190:L190"/>
    <mergeCell ref="J191:L191"/>
    <mergeCell ref="J192:L192"/>
    <mergeCell ref="J193:L193"/>
    <mergeCell ref="J66:L66"/>
    <mergeCell ref="G66:H66"/>
    <mergeCell ref="D66:F66"/>
    <mergeCell ref="G60:H60"/>
    <mergeCell ref="J60:L60"/>
    <mergeCell ref="I59:L59"/>
    <mergeCell ref="D64:L64"/>
    <mergeCell ref="I65:L65"/>
    <mergeCell ref="D62:F62"/>
    <mergeCell ref="G62:H62"/>
    <mergeCell ref="J62:L62"/>
    <mergeCell ref="C63:L63"/>
    <mergeCell ref="D60:F60"/>
    <mergeCell ref="D61:F61"/>
    <mergeCell ref="G61:H61"/>
    <mergeCell ref="J61:L61"/>
    <mergeCell ref="J194:L194"/>
    <mergeCell ref="I188:K188"/>
    <mergeCell ref="D189:L189"/>
    <mergeCell ref="J182:L182"/>
    <mergeCell ref="D161:M161"/>
    <mergeCell ref="I162:L162"/>
    <mergeCell ref="J163:L163"/>
    <mergeCell ref="J167:K167"/>
    <mergeCell ref="C169:L169"/>
    <mergeCell ref="D171:M171"/>
    <mergeCell ref="I198:L198"/>
    <mergeCell ref="J199:L199"/>
    <mergeCell ref="J200:L200"/>
    <mergeCell ref="J201:L201"/>
    <mergeCell ref="J202:L202"/>
    <mergeCell ref="J174:L174"/>
    <mergeCell ref="J177:K177"/>
    <mergeCell ref="C178:L178"/>
    <mergeCell ref="D180:M180"/>
    <mergeCell ref="I181:L181"/>
  </mergeCells>
  <printOptions/>
  <pageMargins left="0.75" right="0.75" top="1" bottom="1" header="0.5" footer="0.5"/>
  <pageSetup orientation="portrait" paperSize="9" r:id="rId1"/>
  <headerFooter alignWithMargins="0">
    <oddHeader>&amp;CHarkakötöny Község Önkormányzatának költségvetése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8.140625" style="0" customWidth="1"/>
    <col min="4" max="4" width="8.7109375" style="0" customWidth="1"/>
    <col min="5" max="5" width="14.7109375" style="443" customWidth="1"/>
    <col min="6" max="7" width="16.28125" style="0" customWidth="1"/>
  </cols>
  <sheetData>
    <row r="1" spans="5:12" ht="12.75" customHeight="1">
      <c r="E1" s="750" t="s">
        <v>370</v>
      </c>
      <c r="F1" s="750"/>
      <c r="G1" s="750"/>
      <c r="H1" s="580"/>
      <c r="I1" s="580"/>
      <c r="J1" s="580"/>
      <c r="K1" s="580"/>
      <c r="L1" s="580"/>
    </row>
    <row r="2" ht="12.75">
      <c r="E2"/>
    </row>
    <row r="5" spans="1:7" ht="15.75">
      <c r="A5" s="859" t="s">
        <v>59</v>
      </c>
      <c r="B5" s="859"/>
      <c r="C5" s="859"/>
      <c r="D5" s="859"/>
      <c r="E5" s="859"/>
      <c r="F5" s="859"/>
      <c r="G5" s="859"/>
    </row>
    <row r="6" spans="1:7" ht="15.75">
      <c r="A6" s="859" t="s">
        <v>197</v>
      </c>
      <c r="B6" s="859"/>
      <c r="C6" s="859"/>
      <c r="D6" s="859"/>
      <c r="E6" s="859"/>
      <c r="F6" s="859"/>
      <c r="G6" s="859"/>
    </row>
    <row r="7" spans="1:7" ht="15.75">
      <c r="A7" s="859" t="s">
        <v>198</v>
      </c>
      <c r="B7" s="859"/>
      <c r="C7" s="859"/>
      <c r="D7" s="859"/>
      <c r="E7" s="859"/>
      <c r="F7" s="859"/>
      <c r="G7" s="859"/>
    </row>
    <row r="8" spans="1:5" ht="15">
      <c r="A8" s="445"/>
      <c r="B8" s="445"/>
      <c r="C8" s="445"/>
      <c r="D8" s="445"/>
      <c r="E8" s="445"/>
    </row>
    <row r="9" spans="1:7" ht="15">
      <c r="A9" s="860" t="s">
        <v>199</v>
      </c>
      <c r="B9" s="860"/>
      <c r="C9" s="860"/>
      <c r="D9" s="860"/>
      <c r="E9" s="446" t="s">
        <v>200</v>
      </c>
      <c r="F9" s="446" t="s">
        <v>201</v>
      </c>
      <c r="G9" s="446" t="s">
        <v>202</v>
      </c>
    </row>
    <row r="10" spans="1:7" ht="15">
      <c r="A10" s="447"/>
      <c r="B10" s="448"/>
      <c r="C10" s="448"/>
      <c r="D10" s="448"/>
      <c r="E10" s="446" t="s">
        <v>134</v>
      </c>
      <c r="F10" s="446" t="s">
        <v>134</v>
      </c>
      <c r="G10" s="446" t="s">
        <v>134</v>
      </c>
    </row>
    <row r="11" spans="1:7" ht="12.75">
      <c r="A11" s="853" t="s">
        <v>72</v>
      </c>
      <c r="B11" s="853"/>
      <c r="C11" s="853"/>
      <c r="D11" s="853"/>
      <c r="E11" s="854">
        <v>56222037</v>
      </c>
      <c r="F11" s="858">
        <f>+E11*1.05</f>
        <v>59033138.85</v>
      </c>
      <c r="G11" s="858">
        <f>F11*1.05</f>
        <v>61984795.792500004</v>
      </c>
    </row>
    <row r="12" spans="1:7" ht="12.75">
      <c r="A12" s="853"/>
      <c r="B12" s="853"/>
      <c r="C12" s="853"/>
      <c r="D12" s="853"/>
      <c r="E12" s="854"/>
      <c r="F12" s="858"/>
      <c r="G12" s="858"/>
    </row>
    <row r="13" spans="1:7" ht="12.75">
      <c r="A13" s="853" t="s">
        <v>90</v>
      </c>
      <c r="B13" s="853"/>
      <c r="C13" s="853"/>
      <c r="D13" s="853"/>
      <c r="E13" s="854">
        <v>47441787</v>
      </c>
      <c r="F13" s="858">
        <f>+E13*1.05</f>
        <v>49813876.35</v>
      </c>
      <c r="G13" s="858">
        <f>F13*1.05</f>
        <v>52304570.167500004</v>
      </c>
    </row>
    <row r="14" spans="1:7" ht="12.75">
      <c r="A14" s="853"/>
      <c r="B14" s="853"/>
      <c r="C14" s="853"/>
      <c r="D14" s="853"/>
      <c r="E14" s="854"/>
      <c r="F14" s="858"/>
      <c r="G14" s="858"/>
    </row>
    <row r="15" spans="1:7" ht="15">
      <c r="A15" s="851" t="s">
        <v>81</v>
      </c>
      <c r="B15" s="851"/>
      <c r="C15" s="851"/>
      <c r="D15" s="851"/>
      <c r="E15" s="451">
        <v>0</v>
      </c>
      <c r="F15" s="450">
        <f>E15*1.05</f>
        <v>0</v>
      </c>
      <c r="G15" s="450">
        <f>F15*1.05</f>
        <v>0</v>
      </c>
    </row>
    <row r="16" spans="1:7" ht="15">
      <c r="A16" s="714" t="s">
        <v>73</v>
      </c>
      <c r="B16" s="715"/>
      <c r="C16" s="715"/>
      <c r="D16" s="716"/>
      <c r="E16" s="451">
        <v>23842096</v>
      </c>
      <c r="F16" s="450">
        <f aca="true" t="shared" si="0" ref="F16:F37">+E16*1.05</f>
        <v>25034200.8</v>
      </c>
      <c r="G16" s="450">
        <f aca="true" t="shared" si="1" ref="G16:G36">F16*1.05</f>
        <v>26285910.840000004</v>
      </c>
    </row>
    <row r="17" spans="1:7" ht="15">
      <c r="A17" s="714" t="s">
        <v>9</v>
      </c>
      <c r="B17" s="715"/>
      <c r="C17" s="715"/>
      <c r="D17" s="716"/>
      <c r="E17" s="451">
        <v>13980000</v>
      </c>
      <c r="F17" s="450">
        <f t="shared" si="0"/>
        <v>14679000</v>
      </c>
      <c r="G17" s="450">
        <f t="shared" si="1"/>
        <v>15412950</v>
      </c>
    </row>
    <row r="18" spans="1:7" ht="15">
      <c r="A18" s="855" t="s">
        <v>91</v>
      </c>
      <c r="B18" s="855"/>
      <c r="C18" s="855"/>
      <c r="D18" s="855"/>
      <c r="E18" s="451">
        <v>0</v>
      </c>
      <c r="F18" s="450">
        <f t="shared" si="0"/>
        <v>0</v>
      </c>
      <c r="G18" s="450">
        <f t="shared" si="1"/>
        <v>0</v>
      </c>
    </row>
    <row r="19" spans="1:7" ht="15">
      <c r="A19" s="856" t="s">
        <v>82</v>
      </c>
      <c r="B19" s="856"/>
      <c r="C19" s="856"/>
      <c r="D19" s="856"/>
      <c r="E19" s="451">
        <v>0</v>
      </c>
      <c r="F19" s="450">
        <f t="shared" si="0"/>
        <v>0</v>
      </c>
      <c r="G19" s="450">
        <f t="shared" si="1"/>
        <v>0</v>
      </c>
    </row>
    <row r="20" spans="1:7" ht="15">
      <c r="A20" s="851" t="s">
        <v>83</v>
      </c>
      <c r="B20" s="851"/>
      <c r="C20" s="851"/>
      <c r="D20" s="851"/>
      <c r="E20" s="451">
        <v>55792595</v>
      </c>
      <c r="F20" s="450">
        <f t="shared" si="0"/>
        <v>58582224.75</v>
      </c>
      <c r="G20" s="450">
        <f t="shared" si="1"/>
        <v>61511335.987500004</v>
      </c>
    </row>
    <row r="21" spans="1:7" ht="14.25">
      <c r="A21" s="857" t="s">
        <v>203</v>
      </c>
      <c r="B21" s="857"/>
      <c r="C21" s="857"/>
      <c r="D21" s="857"/>
      <c r="E21" s="451">
        <f>SUM(E11:E20)</f>
        <v>197278515</v>
      </c>
      <c r="F21" s="450">
        <f t="shared" si="0"/>
        <v>207142440.75</v>
      </c>
      <c r="G21" s="450">
        <f t="shared" si="1"/>
        <v>217499562.78750002</v>
      </c>
    </row>
    <row r="22" spans="1:7" ht="15">
      <c r="A22" s="851"/>
      <c r="B22" s="851"/>
      <c r="C22" s="851"/>
      <c r="D22" s="851"/>
      <c r="E22" s="449"/>
      <c r="F22" s="450">
        <f t="shared" si="0"/>
        <v>0</v>
      </c>
      <c r="G22" s="450">
        <f t="shared" si="1"/>
        <v>0</v>
      </c>
    </row>
    <row r="23" spans="1:7" ht="15">
      <c r="A23" s="851"/>
      <c r="B23" s="851"/>
      <c r="C23" s="851"/>
      <c r="D23" s="851"/>
      <c r="E23" s="449"/>
      <c r="F23" s="450">
        <f t="shared" si="0"/>
        <v>0</v>
      </c>
      <c r="G23" s="450">
        <f t="shared" si="1"/>
        <v>0</v>
      </c>
    </row>
    <row r="24" spans="1:7" ht="15">
      <c r="A24" s="852" t="s">
        <v>204</v>
      </c>
      <c r="B24" s="852"/>
      <c r="C24" s="852"/>
      <c r="D24" s="852"/>
      <c r="E24" s="452"/>
      <c r="F24" s="450">
        <f t="shared" si="0"/>
        <v>0</v>
      </c>
      <c r="G24" s="450">
        <f t="shared" si="1"/>
        <v>0</v>
      </c>
    </row>
    <row r="25" spans="1:7" ht="15">
      <c r="A25" s="851" t="s">
        <v>12</v>
      </c>
      <c r="B25" s="851"/>
      <c r="C25" s="851"/>
      <c r="D25" s="851"/>
      <c r="E25" s="452">
        <v>45334765</v>
      </c>
      <c r="F25" s="450">
        <f t="shared" si="0"/>
        <v>47601503.25</v>
      </c>
      <c r="G25" s="450">
        <f t="shared" si="1"/>
        <v>49981578.4125</v>
      </c>
    </row>
    <row r="26" spans="1:7" ht="14.25">
      <c r="A26" s="853" t="s">
        <v>85</v>
      </c>
      <c r="B26" s="853"/>
      <c r="C26" s="853"/>
      <c r="D26" s="853"/>
      <c r="E26" s="854">
        <v>9245597</v>
      </c>
      <c r="F26" s="450">
        <f t="shared" si="0"/>
        <v>9707876.85</v>
      </c>
      <c r="G26" s="450">
        <f t="shared" si="1"/>
        <v>10193270.6925</v>
      </c>
    </row>
    <row r="27" spans="1:7" ht="14.25">
      <c r="A27" s="853"/>
      <c r="B27" s="853"/>
      <c r="C27" s="853"/>
      <c r="D27" s="853"/>
      <c r="E27" s="854"/>
      <c r="F27" s="450">
        <f t="shared" si="0"/>
        <v>0</v>
      </c>
      <c r="G27" s="450">
        <f t="shared" si="1"/>
        <v>0</v>
      </c>
    </row>
    <row r="28" spans="1:7" ht="15">
      <c r="A28" s="851" t="s">
        <v>14</v>
      </c>
      <c r="B28" s="851"/>
      <c r="C28" s="851"/>
      <c r="D28" s="851"/>
      <c r="E28" s="452">
        <v>58673894</v>
      </c>
      <c r="F28" s="450">
        <f t="shared" si="0"/>
        <v>61607588.7</v>
      </c>
      <c r="G28" s="450">
        <f t="shared" si="1"/>
        <v>64687968.135000005</v>
      </c>
    </row>
    <row r="29" spans="1:7" ht="15">
      <c r="A29" s="851" t="s">
        <v>40</v>
      </c>
      <c r="B29" s="851"/>
      <c r="C29" s="851"/>
      <c r="D29" s="851"/>
      <c r="E29" s="452">
        <v>2500000</v>
      </c>
      <c r="F29" s="450">
        <f t="shared" si="0"/>
        <v>2625000</v>
      </c>
      <c r="G29" s="450">
        <f t="shared" si="1"/>
        <v>2756250</v>
      </c>
    </row>
    <row r="30" spans="1:7" ht="15">
      <c r="A30" s="851" t="s">
        <v>86</v>
      </c>
      <c r="B30" s="851"/>
      <c r="C30" s="851"/>
      <c r="D30" s="851"/>
      <c r="E30" s="452">
        <v>24082472</v>
      </c>
      <c r="F30" s="450">
        <f t="shared" si="0"/>
        <v>25286595.6</v>
      </c>
      <c r="G30" s="450">
        <f t="shared" si="1"/>
        <v>26550925.380000003</v>
      </c>
    </row>
    <row r="31" spans="1:7" ht="15">
      <c r="A31" s="851" t="s">
        <v>47</v>
      </c>
      <c r="B31" s="851"/>
      <c r="C31" s="851"/>
      <c r="D31" s="851"/>
      <c r="E31" s="452">
        <v>12933349</v>
      </c>
      <c r="F31" s="450">
        <f t="shared" si="0"/>
        <v>13580016.450000001</v>
      </c>
      <c r="G31" s="450">
        <f t="shared" si="1"/>
        <v>14259017.2725</v>
      </c>
    </row>
    <row r="32" spans="1:7" ht="15">
      <c r="A32" s="851" t="s">
        <v>87</v>
      </c>
      <c r="B32" s="851"/>
      <c r="C32" s="851"/>
      <c r="D32" s="851"/>
      <c r="E32" s="452">
        <v>44508438</v>
      </c>
      <c r="F32" s="450">
        <f t="shared" si="0"/>
        <v>46733859.9</v>
      </c>
      <c r="G32" s="450">
        <f t="shared" si="1"/>
        <v>49070552.895</v>
      </c>
    </row>
    <row r="33" spans="1:7" ht="15">
      <c r="A33" s="851" t="s">
        <v>88</v>
      </c>
      <c r="B33" s="851"/>
      <c r="C33" s="851"/>
      <c r="D33" s="851"/>
      <c r="E33" s="452">
        <v>0</v>
      </c>
      <c r="F33" s="450">
        <f t="shared" si="0"/>
        <v>0</v>
      </c>
      <c r="G33" s="450">
        <f t="shared" si="1"/>
        <v>0</v>
      </c>
    </row>
    <row r="34" spans="1:7" ht="15">
      <c r="A34" s="851" t="s">
        <v>89</v>
      </c>
      <c r="B34" s="851"/>
      <c r="C34" s="851"/>
      <c r="D34" s="851"/>
      <c r="E34" s="452">
        <v>0</v>
      </c>
      <c r="F34" s="450">
        <f t="shared" si="0"/>
        <v>0</v>
      </c>
      <c r="G34" s="450">
        <f t="shared" si="1"/>
        <v>0</v>
      </c>
    </row>
    <row r="35" spans="1:7" ht="15">
      <c r="A35" s="851"/>
      <c r="B35" s="851"/>
      <c r="C35" s="851"/>
      <c r="D35" s="851"/>
      <c r="E35" s="449"/>
      <c r="F35" s="450">
        <f t="shared" si="0"/>
        <v>0</v>
      </c>
      <c r="G35" s="450">
        <f t="shared" si="1"/>
        <v>0</v>
      </c>
    </row>
    <row r="36" spans="1:7" ht="14.25">
      <c r="A36" s="852" t="s">
        <v>203</v>
      </c>
      <c r="B36" s="852"/>
      <c r="C36" s="852"/>
      <c r="D36" s="852"/>
      <c r="E36" s="453">
        <f>E25+E26+E28+E29+E30+E31+E32+E33+E34</f>
        <v>197278515</v>
      </c>
      <c r="F36" s="450">
        <f t="shared" si="0"/>
        <v>207142440.75</v>
      </c>
      <c r="G36" s="450">
        <f t="shared" si="1"/>
        <v>217499562.78750002</v>
      </c>
    </row>
    <row r="37" spans="1:7" ht="15">
      <c r="A37" s="851"/>
      <c r="B37" s="851"/>
      <c r="C37" s="851"/>
      <c r="D37" s="851"/>
      <c r="E37" s="449"/>
      <c r="F37" s="450">
        <f t="shared" si="0"/>
        <v>0</v>
      </c>
      <c r="G37" s="454"/>
    </row>
    <row r="38" spans="1:7" ht="15">
      <c r="A38" s="852" t="s">
        <v>205</v>
      </c>
      <c r="B38" s="852"/>
      <c r="C38" s="852"/>
      <c r="D38" s="852"/>
      <c r="E38" s="455">
        <v>40</v>
      </c>
      <c r="F38" s="450">
        <v>40</v>
      </c>
      <c r="G38" s="456">
        <v>40</v>
      </c>
    </row>
    <row r="39" spans="1:7" ht="15">
      <c r="A39" s="457"/>
      <c r="B39" s="457"/>
      <c r="C39" s="457"/>
      <c r="D39" s="457"/>
      <c r="E39" s="457"/>
      <c r="F39" s="4"/>
      <c r="G39" s="4"/>
    </row>
    <row r="40" spans="1:5" ht="15">
      <c r="A40" s="458" t="s">
        <v>180</v>
      </c>
      <c r="B40" s="459"/>
      <c r="C40" s="459"/>
      <c r="D40" s="459"/>
      <c r="E40" s="459"/>
    </row>
    <row r="41" spans="1:5" ht="15">
      <c r="A41" s="460"/>
      <c r="B41" s="459"/>
      <c r="C41" s="459"/>
      <c r="D41" s="459"/>
      <c r="E41" s="459"/>
    </row>
    <row r="42" spans="1:5" ht="15">
      <c r="A42" s="460"/>
      <c r="B42" s="459"/>
      <c r="C42" s="459"/>
      <c r="D42" s="459"/>
      <c r="E42" s="459"/>
    </row>
    <row r="43" spans="1:5" ht="15">
      <c r="A43" s="459"/>
      <c r="B43" s="459"/>
      <c r="C43" s="459"/>
      <c r="D43" s="459"/>
      <c r="E43" s="459"/>
    </row>
    <row r="44" spans="1:5" ht="15">
      <c r="A44" s="459"/>
      <c r="B44" s="459"/>
      <c r="C44" s="459"/>
      <c r="D44" s="459"/>
      <c r="E44" s="459"/>
    </row>
    <row r="45" spans="1:5" ht="15">
      <c r="A45" s="459"/>
      <c r="B45" s="459"/>
      <c r="C45" s="459"/>
      <c r="D45" s="459"/>
      <c r="E45" s="459"/>
    </row>
    <row r="46" spans="1:5" ht="15">
      <c r="A46" s="459"/>
      <c r="B46" s="459"/>
      <c r="C46" s="459"/>
      <c r="D46" s="459"/>
      <c r="E46" s="459"/>
    </row>
    <row r="47" spans="1:5" ht="15">
      <c r="A47" s="459"/>
      <c r="B47" s="459"/>
      <c r="C47" s="459"/>
      <c r="D47" s="459"/>
      <c r="E47" s="459"/>
    </row>
  </sheetData>
  <sheetProtection/>
  <mergeCells count="37">
    <mergeCell ref="A5:G5"/>
    <mergeCell ref="A6:G6"/>
    <mergeCell ref="A7:G7"/>
    <mergeCell ref="A9:D9"/>
    <mergeCell ref="A11:D12"/>
    <mergeCell ref="E11:E12"/>
    <mergeCell ref="F11:F12"/>
    <mergeCell ref="G11:G12"/>
    <mergeCell ref="A13:D14"/>
    <mergeCell ref="E13:E14"/>
    <mergeCell ref="F13:F14"/>
    <mergeCell ref="G13:G14"/>
    <mergeCell ref="A15:D15"/>
    <mergeCell ref="A16:D16"/>
    <mergeCell ref="A17:D17"/>
    <mergeCell ref="A18:D18"/>
    <mergeCell ref="A19:D19"/>
    <mergeCell ref="A20:D20"/>
    <mergeCell ref="A21:D21"/>
    <mergeCell ref="A22:D22"/>
    <mergeCell ref="A34:D34"/>
    <mergeCell ref="A23:D23"/>
    <mergeCell ref="A24:D24"/>
    <mergeCell ref="A25:D25"/>
    <mergeCell ref="A26:D27"/>
    <mergeCell ref="E26:E27"/>
    <mergeCell ref="A28:D28"/>
    <mergeCell ref="E1:G1"/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1.28125" style="0" customWidth="1"/>
    <col min="2" max="2" width="17.8515625" style="0" customWidth="1"/>
    <col min="3" max="3" width="15.421875" style="0" customWidth="1"/>
    <col min="4" max="4" width="18.140625" style="0" customWidth="1"/>
    <col min="5" max="5" width="15.7109375" style="0" customWidth="1"/>
  </cols>
  <sheetData>
    <row r="2" spans="1:5" ht="12.75">
      <c r="A2" s="861" t="s">
        <v>371</v>
      </c>
      <c r="B2" s="861"/>
      <c r="C2" s="861"/>
      <c r="D2" s="861"/>
      <c r="E2" s="861"/>
    </row>
    <row r="3" spans="1:5" ht="18">
      <c r="A3" s="862" t="s">
        <v>206</v>
      </c>
      <c r="B3" s="862"/>
      <c r="C3" s="862"/>
      <c r="D3" s="862"/>
      <c r="E3" s="862"/>
    </row>
    <row r="4" spans="1:5" ht="18">
      <c r="A4" s="462"/>
      <c r="B4" s="462"/>
      <c r="C4" s="462"/>
      <c r="D4" s="462"/>
      <c r="E4" s="462"/>
    </row>
    <row r="5" spans="1:5" ht="15">
      <c r="A5" s="863">
        <v>2018</v>
      </c>
      <c r="B5" s="863"/>
      <c r="C5" s="863"/>
      <c r="D5" s="863"/>
      <c r="E5" s="863"/>
    </row>
    <row r="6" spans="1:5" ht="15.75" thickBot="1">
      <c r="A6" s="15"/>
      <c r="B6" s="463"/>
      <c r="C6" s="464"/>
      <c r="D6" s="464"/>
      <c r="E6" s="465" t="s">
        <v>134</v>
      </c>
    </row>
    <row r="7" spans="1:5" ht="31.5" thickBot="1" thickTop="1">
      <c r="A7" s="15"/>
      <c r="B7" s="466" t="s">
        <v>207</v>
      </c>
      <c r="C7" s="467"/>
      <c r="D7" s="467" t="s">
        <v>208</v>
      </c>
      <c r="E7" s="467" t="s">
        <v>209</v>
      </c>
    </row>
    <row r="8" spans="1:5" ht="143.25" thickBot="1">
      <c r="A8" s="15"/>
      <c r="B8" s="468" t="s">
        <v>210</v>
      </c>
      <c r="C8" s="469">
        <v>0</v>
      </c>
      <c r="D8" s="470">
        <v>0</v>
      </c>
      <c r="E8" s="469">
        <v>0</v>
      </c>
    </row>
    <row r="9" spans="1:5" ht="101.25" thickBot="1" thickTop="1">
      <c r="A9" s="15"/>
      <c r="B9" s="471" t="s">
        <v>211</v>
      </c>
      <c r="C9" s="472">
        <v>0</v>
      </c>
      <c r="D9" s="473">
        <v>0</v>
      </c>
      <c r="E9" s="474">
        <v>0</v>
      </c>
    </row>
    <row r="10" spans="1:5" ht="100.5" thickBot="1">
      <c r="A10" s="15"/>
      <c r="B10" s="475" t="s">
        <v>212</v>
      </c>
      <c r="C10" s="476">
        <v>0</v>
      </c>
      <c r="D10" s="476">
        <v>0</v>
      </c>
      <c r="E10" s="476">
        <v>0</v>
      </c>
    </row>
    <row r="11" spans="1:5" ht="101.25" thickBot="1" thickTop="1">
      <c r="A11" s="15"/>
      <c r="B11" s="471" t="s">
        <v>213</v>
      </c>
      <c r="C11" s="477"/>
      <c r="D11" s="477"/>
      <c r="E11" s="477"/>
    </row>
    <row r="12" spans="1:5" ht="72" thickBot="1">
      <c r="A12" s="15"/>
      <c r="B12" s="475" t="s">
        <v>214</v>
      </c>
      <c r="C12" s="476"/>
      <c r="D12" s="476"/>
      <c r="E12" s="476"/>
    </row>
    <row r="13" spans="1:5" ht="16.5" thickBot="1" thickTop="1">
      <c r="A13" s="15"/>
      <c r="B13" s="478"/>
      <c r="C13" s="479"/>
      <c r="D13" s="479"/>
      <c r="E13" s="479"/>
    </row>
    <row r="14" spans="1:5" ht="15.75" thickBot="1">
      <c r="A14" s="15"/>
      <c r="B14" s="480" t="s">
        <v>215</v>
      </c>
      <c r="C14" s="481">
        <f>C8</f>
        <v>0</v>
      </c>
      <c r="D14" s="481">
        <f>D8</f>
        <v>0</v>
      </c>
      <c r="E14" s="481">
        <f>E8</f>
        <v>0</v>
      </c>
    </row>
    <row r="15" spans="1:5" ht="15.75" thickTop="1">
      <c r="A15" s="15"/>
      <c r="B15" s="463"/>
      <c r="C15" s="464"/>
      <c r="D15" s="464"/>
      <c r="E15" s="464"/>
    </row>
    <row r="16" spans="2:5" ht="12.75">
      <c r="B16" s="482"/>
      <c r="C16" s="483"/>
      <c r="D16" s="483"/>
      <c r="E16" s="483"/>
    </row>
    <row r="17" spans="2:5" ht="12.75">
      <c r="B17" s="482"/>
      <c r="C17" s="483"/>
      <c r="D17" s="483"/>
      <c r="E17" s="483"/>
    </row>
    <row r="18" spans="2:5" ht="12.75">
      <c r="B18" s="482"/>
      <c r="C18" s="483"/>
      <c r="D18" s="483"/>
      <c r="E18" s="483"/>
    </row>
    <row r="19" spans="2:5" ht="12.75">
      <c r="B19" s="482"/>
      <c r="C19" s="483"/>
      <c r="D19" s="483"/>
      <c r="E19" s="483"/>
    </row>
  </sheetData>
  <sheetProtection/>
  <mergeCells count="3"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7.57421875" style="0" customWidth="1"/>
    <col min="2" max="2" width="7.421875" style="0" customWidth="1"/>
    <col min="3" max="3" width="10.140625" style="0" customWidth="1"/>
    <col min="4" max="4" width="9.421875" style="0" customWidth="1"/>
    <col min="5" max="5" width="8.8515625" style="0" customWidth="1"/>
    <col min="6" max="6" width="8.00390625" style="0" customWidth="1"/>
    <col min="7" max="7" width="9.57421875" style="0" bestFit="1" customWidth="1"/>
  </cols>
  <sheetData>
    <row r="3" ht="15.75">
      <c r="A3" s="484"/>
    </row>
    <row r="4" spans="1:7" ht="12.75">
      <c r="A4" s="861" t="s">
        <v>372</v>
      </c>
      <c r="B4" s="861"/>
      <c r="C4" s="861"/>
      <c r="D4" s="861"/>
      <c r="E4" s="861"/>
      <c r="F4" s="861"/>
      <c r="G4" s="861"/>
    </row>
    <row r="5" spans="1:6" ht="12.75">
      <c r="A5" s="461"/>
      <c r="B5" s="461"/>
      <c r="C5" s="461"/>
      <c r="D5" s="461"/>
      <c r="E5" s="461"/>
      <c r="F5" s="461"/>
    </row>
    <row r="6" spans="1:6" ht="12.75">
      <c r="A6" s="461"/>
      <c r="B6" s="461"/>
      <c r="C6" s="461"/>
      <c r="D6" s="461"/>
      <c r="E6" s="461"/>
      <c r="F6" s="461"/>
    </row>
    <row r="7" spans="1:7" ht="15.75">
      <c r="A7" s="870" t="s">
        <v>216</v>
      </c>
      <c r="B7" s="870"/>
      <c r="C7" s="870"/>
      <c r="D7" s="870"/>
      <c r="E7" s="870"/>
      <c r="F7" s="870"/>
      <c r="G7" s="870"/>
    </row>
    <row r="8" spans="1:7" ht="14.25">
      <c r="A8" s="751" t="s">
        <v>217</v>
      </c>
      <c r="B8" s="751"/>
      <c r="C8" s="751"/>
      <c r="D8" s="751"/>
      <c r="E8" s="751"/>
      <c r="F8" s="751"/>
      <c r="G8" s="751"/>
    </row>
    <row r="9" spans="1:6" ht="14.25">
      <c r="A9" s="441"/>
      <c r="B9" s="441"/>
      <c r="C9" s="441"/>
      <c r="D9" s="441"/>
      <c r="E9" s="441"/>
      <c r="F9" s="441"/>
    </row>
    <row r="10" spans="1:6" ht="14.25">
      <c r="A10" s="441"/>
      <c r="B10" s="441"/>
      <c r="C10" s="441"/>
      <c r="D10" s="441"/>
      <c r="E10" s="441"/>
      <c r="F10" s="441"/>
    </row>
    <row r="11" spans="1:6" ht="14.25">
      <c r="A11" s="441"/>
      <c r="B11" s="441"/>
      <c r="C11" s="441"/>
      <c r="D11" s="441"/>
      <c r="E11" s="441"/>
      <c r="F11" s="441"/>
    </row>
    <row r="12" spans="1:2" ht="14.25">
      <c r="A12" s="751"/>
      <c r="B12" s="751"/>
    </row>
    <row r="13" spans="1:7" ht="15" thickBot="1">
      <c r="A13" s="871"/>
      <c r="B13" s="871"/>
      <c r="C13" s="871"/>
      <c r="D13" s="871"/>
      <c r="G13" s="485" t="s">
        <v>134</v>
      </c>
    </row>
    <row r="14" spans="1:7" ht="15.75" thickBot="1">
      <c r="A14" s="486" t="s">
        <v>18</v>
      </c>
      <c r="B14" s="487">
        <v>2017</v>
      </c>
      <c r="C14" s="488">
        <v>2018</v>
      </c>
      <c r="D14" s="488">
        <v>2019</v>
      </c>
      <c r="E14" s="488">
        <v>2020</v>
      </c>
      <c r="F14" s="488">
        <v>2021</v>
      </c>
      <c r="G14" s="872" t="s">
        <v>218</v>
      </c>
    </row>
    <row r="15" spans="1:7" ht="15.75" thickBot="1">
      <c r="A15" s="489"/>
      <c r="B15" s="490" t="s">
        <v>219</v>
      </c>
      <c r="C15" s="491" t="s">
        <v>219</v>
      </c>
      <c r="D15" s="491" t="s">
        <v>219</v>
      </c>
      <c r="E15" s="491" t="s">
        <v>219</v>
      </c>
      <c r="F15" s="491" t="s">
        <v>219</v>
      </c>
      <c r="G15" s="873"/>
    </row>
    <row r="16" spans="1:7" ht="39" thickBot="1">
      <c r="A16" s="442" t="s">
        <v>220</v>
      </c>
      <c r="B16" s="492">
        <v>0</v>
      </c>
      <c r="C16" s="492">
        <v>4215266</v>
      </c>
      <c r="D16" s="492">
        <v>1304280</v>
      </c>
      <c r="E16" s="492">
        <v>677532</v>
      </c>
      <c r="F16" s="493">
        <v>1303602</v>
      </c>
      <c r="G16" s="494">
        <f>C16+D16+E16+F16</f>
        <v>7500680</v>
      </c>
    </row>
    <row r="17" spans="1:7" ht="64.5" thickBot="1">
      <c r="A17" s="442" t="s">
        <v>221</v>
      </c>
      <c r="B17" s="492">
        <v>0</v>
      </c>
      <c r="C17" s="492">
        <v>8923606</v>
      </c>
      <c r="D17" s="492">
        <v>6146940</v>
      </c>
      <c r="E17" s="492">
        <v>4917552</v>
      </c>
      <c r="F17" s="493">
        <v>4917550</v>
      </c>
      <c r="G17" s="494">
        <f>C17+D17+E17+F17</f>
        <v>24905648</v>
      </c>
    </row>
    <row r="18" spans="1:7" ht="12.75">
      <c r="A18" s="867" t="s">
        <v>209</v>
      </c>
      <c r="B18" s="864">
        <f aca="true" t="shared" si="0" ref="B18:G18">SUM(B16:B17)</f>
        <v>0</v>
      </c>
      <c r="C18" s="864">
        <f t="shared" si="0"/>
        <v>13138872</v>
      </c>
      <c r="D18" s="864">
        <f t="shared" si="0"/>
        <v>7451220</v>
      </c>
      <c r="E18" s="864">
        <f t="shared" si="0"/>
        <v>5595084</v>
      </c>
      <c r="F18" s="864">
        <f t="shared" si="0"/>
        <v>6221152</v>
      </c>
      <c r="G18" s="864">
        <f t="shared" si="0"/>
        <v>32406328</v>
      </c>
    </row>
    <row r="19" spans="1:7" ht="12.75">
      <c r="A19" s="868"/>
      <c r="B19" s="865"/>
      <c r="C19" s="865"/>
      <c r="D19" s="865"/>
      <c r="E19" s="865"/>
      <c r="F19" s="865"/>
      <c r="G19" s="865"/>
    </row>
    <row r="20" spans="1:7" ht="12.75">
      <c r="A20" s="868"/>
      <c r="B20" s="865"/>
      <c r="C20" s="865"/>
      <c r="D20" s="865"/>
      <c r="E20" s="865"/>
      <c r="F20" s="865"/>
      <c r="G20" s="865"/>
    </row>
    <row r="21" spans="1:7" ht="13.5" thickBot="1">
      <c r="A21" s="869"/>
      <c r="B21" s="866"/>
      <c r="C21" s="866"/>
      <c r="D21" s="866"/>
      <c r="E21" s="866"/>
      <c r="F21" s="866"/>
      <c r="G21" s="866"/>
    </row>
  </sheetData>
  <sheetProtection/>
  <mergeCells count="13">
    <mergeCell ref="A4:G4"/>
    <mergeCell ref="A7:G7"/>
    <mergeCell ref="A8:G8"/>
    <mergeCell ref="A12:B12"/>
    <mergeCell ref="A13:D13"/>
    <mergeCell ref="G14:G15"/>
    <mergeCell ref="G18:G21"/>
    <mergeCell ref="A18:A21"/>
    <mergeCell ref="B18:B21"/>
    <mergeCell ref="C18:C21"/>
    <mergeCell ref="D18:D21"/>
    <mergeCell ref="E18:E21"/>
    <mergeCell ref="F18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 Kunfehértó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Kállay István</dc:creator>
  <cp:keywords/>
  <dc:description/>
  <cp:lastModifiedBy>PolgHiv</cp:lastModifiedBy>
  <cp:lastPrinted>2019-05-31T06:31:14Z</cp:lastPrinted>
  <dcterms:created xsi:type="dcterms:W3CDTF">2003-08-12T11:54:32Z</dcterms:created>
  <dcterms:modified xsi:type="dcterms:W3CDTF">2019-05-31T06:32:12Z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327739797</vt:i4>
  </property>
  <property fmtid="{D5CDD505-2E9C-101B-9397-08002B2CF9AE}" pid="3" name="_EmailSubject">
    <vt:lpwstr/>
  </property>
  <property fmtid="{D5CDD505-2E9C-101B-9397-08002B2CF9AE}" pid="4" name="_AuthorEmail">
    <vt:lpwstr>lacig@emitelnet.hu</vt:lpwstr>
  </property>
  <property fmtid="{D5CDD505-2E9C-101B-9397-08002B2CF9AE}" pid="5" name="_AuthorEmailDisplayName">
    <vt:lpwstr>Gömzsik László</vt:lpwstr>
  </property>
  <property fmtid="{D5CDD505-2E9C-101B-9397-08002B2CF9AE}" pid="6" name="_ReviewingToolsShownOnce">
    <vt:lpwstr/>
  </property>
</Properties>
</file>