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5446" windowWidth="7290" windowHeight="8595" tabRatio="642" firstSheet="10" activeTab="15"/>
  </bookViews>
  <sheets>
    <sheet name="Bevételek" sheetId="1" r:id="rId1"/>
    <sheet name="Kiadások" sheetId="2" r:id="rId2"/>
    <sheet name="3 éves pénzügyi terv" sheetId="3" r:id="rId3"/>
    <sheet name="felhalmozási kiadások" sheetId="4" r:id="rId4"/>
    <sheet name="közvetett támogatások" sheetId="5" r:id="rId5"/>
    <sheet name="többéves kihatás" sheetId="6" r:id="rId6"/>
    <sheet name="EU-s programok" sheetId="7" r:id="rId7"/>
    <sheet name="létszám" sheetId="8" r:id="rId8"/>
    <sheet name="céltartalék" sheetId="9" r:id="rId9"/>
    <sheet name="átadott pénzeszköz" sheetId="10" r:id="rId10"/>
    <sheet name="ütemterv" sheetId="11" r:id="rId11"/>
    <sheet name="mérleg" sheetId="12" r:id="rId12"/>
    <sheet name="bevételek bemutatása" sheetId="13" r:id="rId13"/>
    <sheet name="állami támogatás" sheetId="14" r:id="rId14"/>
    <sheet name="hivatal részletes ktvetése" sheetId="15" r:id="rId15"/>
    <sheet name="Ellátottak juttatásai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<sst xmlns="http://schemas.openxmlformats.org/spreadsheetml/2006/main" count="579" uniqueCount="287">
  <si>
    <t xml:space="preserve"> </t>
  </si>
  <si>
    <t>E.i.</t>
  </si>
  <si>
    <t>Bevételek</t>
  </si>
  <si>
    <t>Cím</t>
  </si>
  <si>
    <t>ei.</t>
  </si>
  <si>
    <t>Név</t>
  </si>
  <si>
    <t>csoport</t>
  </si>
  <si>
    <t>Kiemelt előirányzat neve</t>
  </si>
  <si>
    <t>név</t>
  </si>
  <si>
    <t>Működési  bevételek</t>
  </si>
  <si>
    <t>Működési bevételek</t>
  </si>
  <si>
    <t>e/ Ft</t>
  </si>
  <si>
    <t xml:space="preserve">                        Kiadások összesen :</t>
  </si>
  <si>
    <t>Személyi juttatások</t>
  </si>
  <si>
    <t>Munkáltatót terhelő járulék</t>
  </si>
  <si>
    <t>Dologi kiadások</t>
  </si>
  <si>
    <t>Beruházás</t>
  </si>
  <si>
    <t>Felújítás</t>
  </si>
  <si>
    <t>Kiadások</t>
  </si>
  <si>
    <t xml:space="preserve">K i m u t a t á s </t>
  </si>
  <si>
    <t>Megnevezés</t>
  </si>
  <si>
    <t>Összesen</t>
  </si>
  <si>
    <t>Mindösszesen</t>
  </si>
  <si>
    <t>részletezése</t>
  </si>
  <si>
    <t xml:space="preserve">                                                                                                                  ( e/Ft )</t>
  </si>
  <si>
    <t>Előirányzat- 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</si>
  <si>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</si>
  <si>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</si>
  <si>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</si>
  <si>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</si>
  <si>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</si>
  <si>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</si>
  <si>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</si>
  <si>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</si>
  <si>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</si>
  <si>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</si>
  <si>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Novemb.</t>
  </si>
  <si>
    <t>Decemb.</t>
  </si>
  <si>
    <t>összesen</t>
  </si>
  <si>
    <t>Bevételek összesen</t>
  </si>
  <si>
    <t>I.</t>
  </si>
  <si>
    <t>II.</t>
  </si>
  <si>
    <t xml:space="preserve">3 éves </t>
  </si>
  <si>
    <t>BEVÉTEL</t>
  </si>
  <si>
    <t>Ö s s z e s e n :</t>
  </si>
  <si>
    <t>K I A D Á S</t>
  </si>
  <si>
    <t>Tartalékok</t>
  </si>
  <si>
    <t>Létszámkeret</t>
  </si>
  <si>
    <t>Közvetett támogatások  kimutatása</t>
  </si>
  <si>
    <t>Támogatás jogcíme</t>
  </si>
  <si>
    <t>k i m u t a t á s a</t>
  </si>
  <si>
    <t>Terv</t>
  </si>
  <si>
    <t>K I M U T A T Á S</t>
  </si>
  <si>
    <t>Intézmény neve</t>
  </si>
  <si>
    <t>pénzügyi mérleg</t>
  </si>
  <si>
    <t>III.</t>
  </si>
  <si>
    <t>IV.</t>
  </si>
  <si>
    <t>Ellátottak pénzbeli juttatásai</t>
  </si>
  <si>
    <t>Bevétel összesen</t>
  </si>
  <si>
    <t>Kiadás összesen</t>
  </si>
  <si>
    <t>Működési célú  bevételek és kiadások  pénzügyi mérlege</t>
  </si>
  <si>
    <t xml:space="preserve">B e v é t e l e k </t>
  </si>
  <si>
    <t xml:space="preserve">K i a d á s o k </t>
  </si>
  <si>
    <t>Felhalmozási célú bevételek és kiadások pénzügyi mérlege</t>
  </si>
  <si>
    <t>Beruházások</t>
  </si>
  <si>
    <t>B e v é t e l e k</t>
  </si>
  <si>
    <t>Ft</t>
  </si>
  <si>
    <t>Önkormányzat általános feladatai</t>
  </si>
  <si>
    <t>Felhalm.kiadás összesen</t>
  </si>
  <si>
    <t>Teljesítés</t>
  </si>
  <si>
    <t xml:space="preserve">Átadás célja </t>
  </si>
  <si>
    <t xml:space="preserve">Eredeti </t>
  </si>
  <si>
    <t xml:space="preserve">Mód. ei. </t>
  </si>
  <si>
    <t xml:space="preserve">I. </t>
  </si>
  <si>
    <t>Mód. ei.   I.</t>
  </si>
  <si>
    <t>Mód. ei.   II.</t>
  </si>
  <si>
    <t>Mód. ei.   III.</t>
  </si>
  <si>
    <t>Mód.</t>
  </si>
  <si>
    <t>Telje-</t>
  </si>
  <si>
    <t>sítés</t>
  </si>
  <si>
    <t>Mód. ei.   IV.</t>
  </si>
  <si>
    <t>Működési bevételek részletezése</t>
  </si>
  <si>
    <t>eredeti</t>
  </si>
  <si>
    <t>Mód.I.</t>
  </si>
  <si>
    <t>Mód.II.</t>
  </si>
  <si>
    <t>Mód.III.</t>
  </si>
  <si>
    <t>jogcíme</t>
  </si>
  <si>
    <t>ÁFA bevételek és visszatérítések</t>
  </si>
  <si>
    <t>ÁFA bevétel</t>
  </si>
  <si>
    <t xml:space="preserve">Étkezési térítési dij </t>
  </si>
  <si>
    <t>Pénzeszközátadás és támogatás értékű kiadások</t>
  </si>
  <si>
    <t>Több éves kihatással járó feladatok</t>
  </si>
  <si>
    <t>Létszám/ fő</t>
  </si>
  <si>
    <t>Pénzeszköz átadás, egyéb támogatás</t>
  </si>
  <si>
    <t>Egyéb saját bevétele</t>
  </si>
  <si>
    <t>Szociális étkeztetés</t>
  </si>
  <si>
    <t>Falugondnokok Duna-Tisza közi Egyesülete</t>
  </si>
  <si>
    <t>Homokhátsági Regionális Hulladékgazdálkodási</t>
  </si>
  <si>
    <t>Települési Önkormányzatok Országos Szövetsége</t>
  </si>
  <si>
    <t>Polgárvédelmi tagdíj</t>
  </si>
  <si>
    <t>Vakáció Kht. Támogatás</t>
  </si>
  <si>
    <t xml:space="preserve">Dologi kiadások                              </t>
  </si>
  <si>
    <t>Program neve</t>
  </si>
  <si>
    <t xml:space="preserve">Működési célú átadás    </t>
  </si>
  <si>
    <t>Felhalmozási kiadás</t>
  </si>
  <si>
    <t>Kiadás összesen:</t>
  </si>
  <si>
    <t>Harkakötöny Község Önkormányzata</t>
  </si>
  <si>
    <t>Első lakáshozjutási támogatás    5 fő x 100.000</t>
  </si>
  <si>
    <t>Gép Károlyné Díj</t>
  </si>
  <si>
    <t>Halastó bérlet</t>
  </si>
  <si>
    <t>Helységbérlet</t>
  </si>
  <si>
    <t>Fénymásolási költség</t>
  </si>
  <si>
    <t>Közfoglalkoztatás</t>
  </si>
  <si>
    <t>Összeg</t>
  </si>
  <si>
    <t>Céltartalék megnevezése</t>
  </si>
  <si>
    <t>Mindösszesen:</t>
  </si>
  <si>
    <t xml:space="preserve">Az Európai Uniós forrásból finanszírozott támogatással megvalósuló programok, projektek </t>
  </si>
  <si>
    <t>Kiadások összesen:</t>
  </si>
  <si>
    <t>Harkakötöny Község Önkormányzata  céltartalékainak kimutatása</t>
  </si>
  <si>
    <t>Rezsi költség</t>
  </si>
  <si>
    <t>Helységek , eszközök hasznosításából származó bevételből nyújtott kedvezmény, mentesség összege (Háziorvosi alapellátás )</t>
  </si>
  <si>
    <t>Kiadás</t>
  </si>
  <si>
    <t>Működési költségvetés</t>
  </si>
  <si>
    <t>Felhalmozási költségvetés</t>
  </si>
  <si>
    <t>Tanyagondnoki szolgáltatás (önként vállalt feladat)</t>
  </si>
  <si>
    <t>Közvilágítás ( kötelező feladat )</t>
  </si>
  <si>
    <t>Igazgatás ( kötelező feladat )</t>
  </si>
  <si>
    <t>Család- és nővédelmi egészségügyi gondozás /védőnő/ (kötelező feladat )</t>
  </si>
  <si>
    <t>Háziorvosi alapellátás (kötelező feladat )</t>
  </si>
  <si>
    <t>Ifjúság-egészségügyi gondozás /gyermekorvos/ (kötelező feladat )</t>
  </si>
  <si>
    <t>Köztemető-fenntartás és működtetés (kötelező feladat )</t>
  </si>
  <si>
    <t>Szociális étkeztetés (kötelező feladat )</t>
  </si>
  <si>
    <t>Fogorvosi alapellátás (kötelező feladat )</t>
  </si>
  <si>
    <t>Mezőgazdasági támogatás - ( Tanyafejlesztési Program ) (önként vállalt feladat )</t>
  </si>
  <si>
    <t>Közfoglalkoztatás      (önként vállalt )</t>
  </si>
  <si>
    <t>Közutak üzemeltetése fenntartása (kötelező feladat )</t>
  </si>
  <si>
    <t>Szabadidősport-tevékenység és támogatása (kötelező feladat )</t>
  </si>
  <si>
    <t>Iskolai intézményi étkeztetés (önként vállalt feladat )</t>
  </si>
  <si>
    <t>Zöldterület-kezelés (kötelező feladat )</t>
  </si>
  <si>
    <t>Könyvtári szolgáltatások (kötelező feladat )</t>
  </si>
  <si>
    <t>Iskolai intézményi étkeztetés</t>
  </si>
  <si>
    <t xml:space="preserve"> kötelező feladatokhoz  *</t>
  </si>
  <si>
    <t>önként vállalt feladatokhoz  *</t>
  </si>
  <si>
    <t>Működési célú támogatások államháztartáson belülről</t>
  </si>
  <si>
    <t>Közhatalmi bevételek</t>
  </si>
  <si>
    <t>Vagyoni típusú adók</t>
  </si>
  <si>
    <t>*magánszemélyek kommunális adója</t>
  </si>
  <si>
    <t>*helyi iparűzési adó</t>
  </si>
  <si>
    <t>Gépjárműadók</t>
  </si>
  <si>
    <t>Szolgáltatások ellenértéke</t>
  </si>
  <si>
    <t>Ellátási díjak</t>
  </si>
  <si>
    <t>Egyéb működési bevételek</t>
  </si>
  <si>
    <t>Felhalmozási bevételek</t>
  </si>
  <si>
    <t>Felhalmozási célú átvett pénzeszközök</t>
  </si>
  <si>
    <t>Finanszírozási bevételek</t>
  </si>
  <si>
    <t>Maradvány igénybevétel</t>
  </si>
  <si>
    <t>Munkaadókat terhelő járulékok és szociális hozzájárulási adó</t>
  </si>
  <si>
    <t>Egyéb működési célú kiadások</t>
  </si>
  <si>
    <t>Felújítások</t>
  </si>
  <si>
    <t>Egyéb felhalmozási célú kiadások</t>
  </si>
  <si>
    <t>Finanszírozási kiadások</t>
  </si>
  <si>
    <t>Felhalmozási célú támogatások államháztartáson belülről</t>
  </si>
  <si>
    <t>Működési célú átvett pénzeszközök</t>
  </si>
  <si>
    <t>Egyéb nem intézményi ellátások</t>
  </si>
  <si>
    <t xml:space="preserve">a helyi önkormányzat nevében végzett beruházások, felújítások </t>
  </si>
  <si>
    <t>kiadásairól beruházásonként, felújításonként</t>
  </si>
  <si>
    <t>Ellátottak térítési díjának, kártérítésének méltányossági alapon történő elengedésének összege:</t>
  </si>
  <si>
    <t>Egyéb nyújtott kedvezmény vagy kölcsön elengedésének összege:</t>
  </si>
  <si>
    <t>A lakosság részére lakásépítéshez, lakásfelújításhoz nyújtott kölcsönök elengedésének összege:</t>
  </si>
  <si>
    <t>A helyi adónál, gépjárműadónál biztosított kedvezmény, mentesség összege adónemenként:</t>
  </si>
  <si>
    <t>Igazgatási tevékenység</t>
  </si>
  <si>
    <t>Intézményi étkeztetés</t>
  </si>
  <si>
    <t>Könyvtári szolgáltatások</t>
  </si>
  <si>
    <t>Önkormányzat összesen:</t>
  </si>
  <si>
    <t>Egyéb működési clú kiadások</t>
  </si>
  <si>
    <t>Civil szervvezetek támogatása   /önként vállalt feladat/</t>
  </si>
  <si>
    <t>Város és Községgazdálkodási egyéb szoltáltatások (kötelező feladat)</t>
  </si>
  <si>
    <t>Informatikai eszközök beszerzése, létesítése</t>
  </si>
  <si>
    <t>Működési célú pénzmaradvány</t>
  </si>
  <si>
    <t>Felhalmozási célú pénzmaradvány</t>
  </si>
  <si>
    <t>Önkormányzati ingatlanok felújítása</t>
  </si>
  <si>
    <t>Informatikai eszközök felújítása</t>
  </si>
  <si>
    <t>Egyéb működési célú támogatások államháztartáson belülre</t>
  </si>
  <si>
    <t>Egyéb működési célú támogatások államháztartáson kívülre</t>
  </si>
  <si>
    <t xml:space="preserve">Központi ügyeleti díj </t>
  </si>
  <si>
    <t>Központi irányítás költsége</t>
  </si>
  <si>
    <t>Önkormányzatok működési támogatásai</t>
  </si>
  <si>
    <t>Egyéb működési célú támogatások bevételei államháztartáson belülről</t>
  </si>
  <si>
    <t>Önkormányzat  összes költségvetési bevétele</t>
  </si>
  <si>
    <t>Értékesítési és forgalmi adó</t>
  </si>
  <si>
    <t>Társadalombiztosítás pénzügyi alapjai /OEP/</t>
  </si>
  <si>
    <t>Elkülönített Állami Pénzalapok /Munkaügyi Központ/</t>
  </si>
  <si>
    <t>NAKVI Központi kezelésű előirányzatok</t>
  </si>
  <si>
    <t>Előző évi költségvetési maradvány igénybevétele</t>
  </si>
  <si>
    <t>Önkormányzat  összes költségvetési kiadása</t>
  </si>
  <si>
    <t>Finanszírozási  bevételek</t>
  </si>
  <si>
    <t>Az önkormányzat létszámösszetételéről</t>
  </si>
  <si>
    <t>Egyéb működési kiadások</t>
  </si>
  <si>
    <t>*helyi gépjárműadó</t>
  </si>
  <si>
    <t xml:space="preserve">Felhalmozási célú átvett pénzeszközök </t>
  </si>
  <si>
    <t>Kiszámlázott általános forgalmi adó</t>
  </si>
  <si>
    <t>Működési és felhalmozási  célú támogatások államháztartáson belülről</t>
  </si>
  <si>
    <t>Zöldterület-gazdálkodással kapcsolatos feladatok ellátásának támogatása</t>
  </si>
  <si>
    <t>Közvilágítás fenntartásának támogatása</t>
  </si>
  <si>
    <t>Köztemető fenntartással kapcsolatos feladatok</t>
  </si>
  <si>
    <t>Közutak fenntartásának támogatása</t>
  </si>
  <si>
    <t>Egyéb önkormányzati feladatok támogatása</t>
  </si>
  <si>
    <t>Lakott külterülettel kapcsolatos feladatok támogatása</t>
  </si>
  <si>
    <t>A települési önkormányzatok szociális feladatainak egyéb támogatása</t>
  </si>
  <si>
    <t>Falugondnoki vagy tanyagondnoki szolgáltatás</t>
  </si>
  <si>
    <t>Települési önkormányzatok nyilvános könyvtári és közművelődési feladatainak támogatása</t>
  </si>
  <si>
    <t xml:space="preserve">Mindösszesen: </t>
  </si>
  <si>
    <t xml:space="preserve">Százszorszépföld Egyesület </t>
  </si>
  <si>
    <t>Kamatbevételek</t>
  </si>
  <si>
    <t>Felhalmozáci  célú támogatások államháztartáson belülről</t>
  </si>
  <si>
    <t>Egyéb felhalmozási  célú támogatások bevételei államháztartáson belülről</t>
  </si>
  <si>
    <t>Betétek megszűntetése</t>
  </si>
  <si>
    <t>Ellátottak pénzbeli jutttásai</t>
  </si>
  <si>
    <t>Belterületi út felújítása</t>
  </si>
  <si>
    <t>Szociális Szolgáltató Központ működtetése</t>
  </si>
  <si>
    <t>Tagdíj</t>
  </si>
  <si>
    <t>Közterülethasználati díj</t>
  </si>
  <si>
    <t>Kamatbevétel</t>
  </si>
  <si>
    <t>Egyéb működési bevétel</t>
  </si>
  <si>
    <t xml:space="preserve">Iparűzési adó </t>
  </si>
  <si>
    <t xml:space="preserve">                           </t>
  </si>
  <si>
    <t>2016. év</t>
  </si>
  <si>
    <t>2017. év</t>
  </si>
  <si>
    <t>pénzügyi terv</t>
  </si>
  <si>
    <t>Önkormányzatok és önkormányzati hivatalok jogalkotó és általános igazgatási tevékenysége</t>
  </si>
  <si>
    <t>Város-, községgazdálkodási egyéb szolgáltatások</t>
  </si>
  <si>
    <t>Falugondnoki, tanyagondnoki  szolgáltatás</t>
  </si>
  <si>
    <t>Család és nővédelmi egészségügyi gondozás</t>
  </si>
  <si>
    <t>Állami támotatás</t>
  </si>
  <si>
    <t>Támogatásértékű bevétel</t>
  </si>
  <si>
    <t>Intézményen kívüli gyermekétkeztetés (önként vállalt feladat)</t>
  </si>
  <si>
    <t>Önkormányzati Ingatlan vásárlás</t>
  </si>
  <si>
    <t>Ingatlanok beszerzése, létesítése</t>
  </si>
  <si>
    <t xml:space="preserve"> Ingtlanok felújítása - Belterületi utca felújítása</t>
  </si>
  <si>
    <t>Ingatlanok felújítása-Önkormányzati ingatlanok felújítása</t>
  </si>
  <si>
    <t>Egyéb tárgyi eszközök beszerzése létesítése-Közfoglalkoztatás</t>
  </si>
  <si>
    <t>Egyéb tárgyi eszközök beszerzése, létesítése</t>
  </si>
  <si>
    <t xml:space="preserve">Közutak üzemeltetése, fenntartása </t>
  </si>
  <si>
    <t>Felső-Bácska Vidékfejlesztési Egyesület</t>
  </si>
  <si>
    <t>2015. évről áthúzódó bérkompenzáció támogatása</t>
  </si>
  <si>
    <t>Gyermekétkeztetés támogatása</t>
  </si>
  <si>
    <t xml:space="preserve"> A finanszírozás szempontjából elismert dolgozók bértámogatása</t>
  </si>
  <si>
    <t>Gyemekétkeztetés üzemeltetési támogatása</t>
  </si>
  <si>
    <t>A rászoruló gyermekek intézményen kívüli szünidei étkeztetésének támogatása</t>
  </si>
  <si>
    <t>Helyi lakásfenntartási támogatás</t>
  </si>
  <si>
    <t>Rendkívüli települési támogatás</t>
  </si>
  <si>
    <t>Működési bevétel-Közhatalmi bevétel</t>
  </si>
  <si>
    <t>2016.</t>
  </si>
  <si>
    <t>Köztemestés</t>
  </si>
  <si>
    <t>Összesen:</t>
  </si>
  <si>
    <t>Mezőgazdasági Start</t>
  </si>
  <si>
    <t>Hosszabb időtartamú közfoglalkoztatás</t>
  </si>
  <si>
    <t xml:space="preserve">Közösségi színtér műszaki technikai eszközállományának, berendezési tárgyainak gyarapítása, épületének karbantartása, felújítása </t>
  </si>
  <si>
    <t>Egyéb tárgyi eszközök beszerzése létesítése-Könyvtári szolgáltatás</t>
  </si>
  <si>
    <t>2016. évi előirányzat</t>
  </si>
  <si>
    <t>Forint</t>
  </si>
  <si>
    <t>Harkakötöny Község Önkormányzat  2016. évi költségvetés</t>
  </si>
  <si>
    <t>Eredeti</t>
  </si>
  <si>
    <t>2018. év</t>
  </si>
  <si>
    <t>Egyéb felhalmozási célú támogatások államháztartáson belülre-KEOP-4.10.0/N/14-2014-0359 projekt túlfizetés visszautalása</t>
  </si>
  <si>
    <t>KEOP-4.10.0/N/14-2014-0359 projekt túlfizetés visszautalása</t>
  </si>
  <si>
    <t xml:space="preserve"> Forint</t>
  </si>
  <si>
    <t>Bevételi előirányzat                                                                                  Forint</t>
  </si>
  <si>
    <t xml:space="preserve">                                   </t>
  </si>
  <si>
    <t>Ellátottak pénzbeli juttatásai                                                            Forint</t>
  </si>
  <si>
    <t>Kimutatás az önkormányzat által a lakosságnak juttatott támogatásokról, szociális, rászorultsági jellegű ellátásokról</t>
  </si>
  <si>
    <t>Bevételek összesen :</t>
  </si>
  <si>
    <t>Kiadások összesen :</t>
  </si>
  <si>
    <t xml:space="preserve">             2 /2016.(II.25.)   Ktsz. rendelet 3.sz. melléklete</t>
  </si>
  <si>
    <t>2/2016. ( II.25.) Kt.sz.rendelet 4.sz. melléklete</t>
  </si>
  <si>
    <t>2/2016.  (II.25. ) Kt.sz.rendelet  5.sz. melléklete</t>
  </si>
  <si>
    <t>2/2016. ( II.25.) Kt.sz.rendelet  6.sz. melléklete</t>
  </si>
  <si>
    <t>2/2016.( II.25.) Kt.sz.rendelet  7.sz. melléklete</t>
  </si>
  <si>
    <t>2/2016. (II.25.) Kt.sz.rendelet 15 .sz. melléklete</t>
  </si>
  <si>
    <t>2/2016.(II.25.) Kt.sz.rendelet  8.sz. melléklete</t>
  </si>
  <si>
    <r>
      <t xml:space="preserve">2 </t>
    </r>
    <r>
      <rPr>
        <sz val="10"/>
        <rFont val="Times New Roman"/>
        <family val="1"/>
      </rPr>
      <t>/2016.(II.25. ) Kt.sz.rendelet 9.sz. melléklete</t>
    </r>
  </si>
  <si>
    <r>
      <t xml:space="preserve"> 2</t>
    </r>
    <r>
      <rPr>
        <sz val="10"/>
        <rFont val="Times New Roman"/>
        <family val="1"/>
      </rPr>
      <t>/2016.(II.25. ) Kt.sz.rendelet 9.sz. melléklete</t>
    </r>
  </si>
  <si>
    <t>2/2016.(II.25. ) Kt.sz.rendelet  10.sz. melléklete</t>
  </si>
  <si>
    <r>
      <t xml:space="preserve">2 </t>
    </r>
    <r>
      <rPr>
        <sz val="8"/>
        <rFont val="Times New Roman"/>
        <family val="1"/>
      </rPr>
      <t>/2016.( II.25.) Kt.sz.rendelet 11.sz. melléklete</t>
    </r>
  </si>
  <si>
    <r>
      <t xml:space="preserve">   2 </t>
    </r>
    <r>
      <rPr>
        <sz val="8"/>
        <rFont val="Times New Roman"/>
        <family val="1"/>
      </rPr>
      <t>/2016.(II.25. ) Kt.sz.rendelet  12.sz. melléklete</t>
    </r>
  </si>
  <si>
    <r>
      <t xml:space="preserve"> 2 </t>
    </r>
    <r>
      <rPr>
        <sz val="8"/>
        <rFont val="Times New Roman"/>
        <family val="1"/>
      </rPr>
      <t>/2016.( II.25. ) Kt.sz.rendelet  13.sz. melléklete</t>
    </r>
  </si>
  <si>
    <r>
      <t xml:space="preserve"> 2</t>
    </r>
    <r>
      <rPr>
        <sz val="8"/>
        <rFont val="Times New Roman"/>
        <family val="1"/>
      </rPr>
      <t>/2016.(II.25. ) Kt.sz.rendelet  16.sz. melléklete</t>
    </r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</si>
</sst>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_-* #,##0.000\ _F_t_-;\-* #,##0.000\ _F_t_-;_-* &quot;-&quot;??\ _F_t_-;_-@_-"/>
    <numFmt numFmtId="176" formatCode="_-* #,##0.0\ _F_t_-;\-* #,##0.0\ _F_t_-;_-* &quot;-&quot;??\ _F_t_-;_-@_-"/>
    <numFmt numFmtId="177" formatCode="_-* #,##0\ _F_t_-;\-* #,##0\ _F_t_-;_-* &quot;-&quot;??\ _F_t_-;_-@_-"/>
    <numFmt numFmtId="178" formatCode="0.0"/>
    <numFmt numFmtId="179" formatCode="0.000"/>
    <numFmt numFmtId="180" formatCode="#,##0;[Red]#,##0"/>
    <numFmt numFmtId="181" formatCode="#,##0.0"/>
  </numFmts>
  <fonts count="75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0"/>
      <color indexed="9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10"/>
      <color indexed="43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theme="8" tint="0.5999900102615356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ck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ck"/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medium">
        <color indexed="8"/>
      </bottom>
    </border>
    <border>
      <left>
        <color indexed="63"/>
      </left>
      <right style="thick"/>
      <top style="thick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1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789">
    <xf numFmtId="0" fontId="0" fillId="0" borderId="0" xfId="0" applyAlignment="1">
      <alignment/>
    </xf>
    <xf numFmtId="0" fontId="2" fillId="0" borderId="10" xfId="0" applyFont="1" applyBorder="1" applyAlignment="1">
      <alignment horizontal="right" vertical="top" wrapText="1"/>
    </xf>
    <xf numFmtId="3" fontId="0" fillId="0" borderId="0" xfId="0" applyNumberFormat="1" applyAlignment="1">
      <alignment horizontal="right"/>
    </xf>
    <xf numFmtId="0" fontId="14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 indent="3"/>
    </xf>
    <xf numFmtId="0" fontId="11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17" fillId="0" borderId="0" xfId="0" applyFont="1" applyAlignment="1">
      <alignment horizontal="right" indent="3"/>
    </xf>
    <xf numFmtId="0" fontId="20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3" fontId="1" fillId="33" borderId="12" xfId="0" applyNumberFormat="1" applyFont="1" applyFill="1" applyBorder="1" applyAlignment="1">
      <alignment horizontal="center" vertical="top" wrapText="1"/>
    </xf>
    <xf numFmtId="3" fontId="1" fillId="33" borderId="13" xfId="0" applyNumberFormat="1" applyFont="1" applyFill="1" applyBorder="1" applyAlignment="1">
      <alignment horizontal="center" vertical="top" wrapText="1"/>
    </xf>
    <xf numFmtId="3" fontId="1" fillId="33" borderId="14" xfId="0" applyNumberFormat="1" applyFont="1" applyFill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2" fillId="34" borderId="13" xfId="0" applyNumberFormat="1" applyFont="1" applyFill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4" fillId="35" borderId="19" xfId="0" applyFont="1" applyFill="1" applyBorder="1" applyAlignment="1">
      <alignment vertical="top" wrapText="1"/>
    </xf>
    <xf numFmtId="0" fontId="24" fillId="35" borderId="20" xfId="0" applyFont="1" applyFill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23" xfId="0" applyFont="1" applyBorder="1" applyAlignment="1">
      <alignment vertical="top" wrapText="1"/>
    </xf>
    <xf numFmtId="0" fontId="6" fillId="0" borderId="24" xfId="0" applyFont="1" applyFill="1" applyBorder="1" applyAlignment="1">
      <alignment horizontal="right" vertical="top" wrapText="1"/>
    </xf>
    <xf numFmtId="0" fontId="8" fillId="0" borderId="25" xfId="0" applyFont="1" applyFill="1" applyBorder="1" applyAlignment="1">
      <alignment horizontal="righ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right" vertical="top" wrapText="1"/>
    </xf>
    <xf numFmtId="0" fontId="8" fillId="0" borderId="22" xfId="0" applyFont="1" applyFill="1" applyBorder="1" applyAlignment="1">
      <alignment horizontal="right" vertical="top" wrapText="1"/>
    </xf>
    <xf numFmtId="0" fontId="8" fillId="0" borderId="2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right" vertical="top" wrapText="1"/>
    </xf>
    <xf numFmtId="0" fontId="8" fillId="0" borderId="28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28" xfId="0" applyFont="1" applyFill="1" applyBorder="1" applyAlignment="1">
      <alignment horizontal="right" vertical="top" wrapText="1"/>
    </xf>
    <xf numFmtId="0" fontId="6" fillId="0" borderId="28" xfId="0" applyFont="1" applyFill="1" applyBorder="1" applyAlignment="1">
      <alignment horizontal="right" vertical="top" wrapText="1"/>
    </xf>
    <xf numFmtId="0" fontId="6" fillId="0" borderId="29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 vertical="top" wrapText="1"/>
    </xf>
    <xf numFmtId="0" fontId="1" fillId="0" borderId="28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14" fillId="0" borderId="30" xfId="0" applyFont="1" applyFill="1" applyBorder="1" applyAlignment="1">
      <alignment horizontal="right" vertical="top" wrapText="1"/>
    </xf>
    <xf numFmtId="0" fontId="1" fillId="0" borderId="3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right" vertical="top" wrapText="1"/>
    </xf>
    <xf numFmtId="0" fontId="1" fillId="0" borderId="31" xfId="0" applyFont="1" applyFill="1" applyBorder="1" applyAlignment="1">
      <alignment horizontal="right" vertical="top" wrapText="1"/>
    </xf>
    <xf numFmtId="0" fontId="1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right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34" xfId="0" applyFont="1" applyFill="1" applyBorder="1" applyAlignment="1">
      <alignment horizontal="right" vertical="top" wrapText="1"/>
    </xf>
    <xf numFmtId="0" fontId="1" fillId="0" borderId="30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3" fontId="1" fillId="33" borderId="35" xfId="0" applyNumberFormat="1" applyFont="1" applyFill="1" applyBorder="1" applyAlignment="1">
      <alignment horizontal="right" vertical="top" wrapText="1"/>
    </xf>
    <xf numFmtId="0" fontId="0" fillId="0" borderId="36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/>
    </xf>
    <xf numFmtId="0" fontId="25" fillId="0" borderId="39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0" fillId="0" borderId="36" xfId="0" applyBorder="1" applyAlignment="1">
      <alignment/>
    </xf>
    <xf numFmtId="3" fontId="8" fillId="0" borderId="28" xfId="0" applyNumberFormat="1" applyFont="1" applyFill="1" applyBorder="1" applyAlignment="1">
      <alignment horizontal="right" vertical="top" wrapText="1"/>
    </xf>
    <xf numFmtId="3" fontId="1" fillId="0" borderId="28" xfId="0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4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1" fillId="0" borderId="13" xfId="0" applyFont="1" applyBorder="1" applyAlignment="1" applyProtection="1">
      <alignment/>
      <protection locked="0"/>
    </xf>
    <xf numFmtId="0" fontId="27" fillId="0" borderId="0" xfId="0" applyFont="1" applyAlignment="1">
      <alignment vertical="top" wrapText="1"/>
    </xf>
    <xf numFmtId="0" fontId="6" fillId="0" borderId="4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vertical="top" wrapText="1"/>
    </xf>
    <xf numFmtId="0" fontId="8" fillId="36" borderId="18" xfId="0" applyFont="1" applyFill="1" applyBorder="1" applyAlignment="1">
      <alignment vertical="top" wrapText="1"/>
    </xf>
    <xf numFmtId="3" fontId="8" fillId="36" borderId="11" xfId="0" applyNumberFormat="1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top" wrapText="1"/>
    </xf>
    <xf numFmtId="3" fontId="1" fillId="33" borderId="43" xfId="0" applyNumberFormat="1" applyFont="1" applyFill="1" applyBorder="1" applyAlignment="1">
      <alignment horizontal="center" vertical="top" wrapText="1"/>
    </xf>
    <xf numFmtId="3" fontId="8" fillId="33" borderId="40" xfId="0" applyNumberFormat="1" applyFont="1" applyFill="1" applyBorder="1" applyAlignment="1">
      <alignment horizontal="center" vertical="top" wrapText="1"/>
    </xf>
    <xf numFmtId="3" fontId="1" fillId="36" borderId="1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1" fontId="8" fillId="0" borderId="28" xfId="0" applyNumberFormat="1" applyFont="1" applyFill="1" applyBorder="1" applyAlignment="1">
      <alignment horizontal="right" vertical="top" wrapText="1"/>
    </xf>
    <xf numFmtId="1" fontId="1" fillId="0" borderId="44" xfId="0" applyNumberFormat="1" applyFont="1" applyFill="1" applyBorder="1" applyAlignment="1">
      <alignment horizontal="right" vertical="top" wrapText="1"/>
    </xf>
    <xf numFmtId="3" fontId="14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25" fillId="0" borderId="41" xfId="0" applyFont="1" applyBorder="1" applyAlignment="1">
      <alignment horizontal="center"/>
    </xf>
    <xf numFmtId="0" fontId="23" fillId="0" borderId="30" xfId="0" applyFont="1" applyBorder="1" applyAlignment="1">
      <alignment horizontal="center" vertical="top" wrapText="1"/>
    </xf>
    <xf numFmtId="0" fontId="25" fillId="0" borderId="34" xfId="0" applyFont="1" applyBorder="1" applyAlignment="1">
      <alignment horizontal="center"/>
    </xf>
    <xf numFmtId="0" fontId="2" fillId="0" borderId="34" xfId="0" applyFont="1" applyBorder="1" applyAlignment="1">
      <alignment vertical="top" wrapText="1"/>
    </xf>
    <xf numFmtId="0" fontId="14" fillId="0" borderId="30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/>
    </xf>
    <xf numFmtId="3" fontId="14" fillId="0" borderId="34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right"/>
    </xf>
    <xf numFmtId="1" fontId="8" fillId="0" borderId="11" xfId="0" applyNumberFormat="1" applyFont="1" applyFill="1" applyBorder="1" applyAlignment="1">
      <alignment horizontal="right" vertical="top" wrapText="1"/>
    </xf>
    <xf numFmtId="0" fontId="6" fillId="0" borderId="46" xfId="0" applyFont="1" applyBorder="1" applyAlignment="1">
      <alignment horizontal="justify" vertical="top" wrapText="1"/>
    </xf>
    <xf numFmtId="0" fontId="7" fillId="0" borderId="34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right" vertical="top" wrapText="1"/>
    </xf>
    <xf numFmtId="3" fontId="2" fillId="0" borderId="48" xfId="0" applyNumberFormat="1" applyFont="1" applyBorder="1" applyAlignment="1">
      <alignment horizontal="right" vertical="top" wrapText="1"/>
    </xf>
    <xf numFmtId="0" fontId="0" fillId="0" borderId="42" xfId="0" applyBorder="1" applyAlignment="1">
      <alignment/>
    </xf>
    <xf numFmtId="3" fontId="14" fillId="0" borderId="18" xfId="0" applyNumberFormat="1" applyFont="1" applyBorder="1" applyAlignment="1">
      <alignment horizontal="center" vertical="top" wrapText="1"/>
    </xf>
    <xf numFmtId="0" fontId="0" fillId="0" borderId="49" xfId="0" applyBorder="1" applyAlignment="1">
      <alignment/>
    </xf>
    <xf numFmtId="0" fontId="21" fillId="0" borderId="30" xfId="0" applyFont="1" applyBorder="1" applyAlignment="1" applyProtection="1">
      <alignment/>
      <protection locked="0"/>
    </xf>
    <xf numFmtId="0" fontId="6" fillId="35" borderId="18" xfId="0" applyFont="1" applyFill="1" applyBorder="1" applyAlignment="1">
      <alignment vertical="top" wrapText="1"/>
    </xf>
    <xf numFmtId="3" fontId="6" fillId="35" borderId="11" xfId="0" applyNumberFormat="1" applyFont="1" applyFill="1" applyBorder="1" applyAlignment="1">
      <alignment horizontal="center" vertical="top" wrapText="1"/>
    </xf>
    <xf numFmtId="3" fontId="6" fillId="33" borderId="11" xfId="0" applyNumberFormat="1" applyFont="1" applyFill="1" applyBorder="1" applyAlignment="1">
      <alignment horizontal="center" vertical="top" wrapText="1"/>
    </xf>
    <xf numFmtId="0" fontId="0" fillId="0" borderId="47" xfId="0" applyBorder="1" applyAlignment="1">
      <alignment/>
    </xf>
    <xf numFmtId="0" fontId="31" fillId="0" borderId="36" xfId="0" applyFont="1" applyBorder="1" applyAlignment="1">
      <alignment/>
    </xf>
    <xf numFmtId="0" fontId="21" fillId="0" borderId="30" xfId="0" applyFont="1" applyBorder="1" applyAlignment="1">
      <alignment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right" vertical="top" wrapText="1"/>
    </xf>
    <xf numFmtId="0" fontId="6" fillId="0" borderId="50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0" fontId="0" fillId="0" borderId="41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25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1" fillId="0" borderId="28" xfId="0" applyFont="1" applyFill="1" applyBorder="1" applyAlignment="1">
      <alignment horizontal="right" vertical="top" wrapText="1"/>
    </xf>
    <xf numFmtId="3" fontId="1" fillId="0" borderId="28" xfId="0" applyNumberFormat="1" applyFont="1" applyFill="1" applyBorder="1" applyAlignment="1">
      <alignment horizontal="right" vertical="top" wrapText="1"/>
    </xf>
    <xf numFmtId="0" fontId="1" fillId="0" borderId="31" xfId="0" applyFont="1" applyFill="1" applyBorder="1" applyAlignment="1">
      <alignment horizontal="right" vertical="top" wrapText="1"/>
    </xf>
    <xf numFmtId="0" fontId="1" fillId="0" borderId="51" xfId="0" applyFont="1" applyFill="1" applyBorder="1" applyAlignment="1">
      <alignment horizontal="right" vertical="top" wrapText="1"/>
    </xf>
    <xf numFmtId="0" fontId="23" fillId="0" borderId="28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right" vertical="top" wrapText="1"/>
    </xf>
    <xf numFmtId="1" fontId="25" fillId="0" borderId="11" xfId="0" applyNumberFormat="1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horizontal="right" vertical="top" wrapText="1"/>
    </xf>
    <xf numFmtId="3" fontId="25" fillId="0" borderId="11" xfId="0" applyNumberFormat="1" applyFont="1" applyFill="1" applyBorder="1" applyAlignment="1">
      <alignment horizontal="right" vertical="top" wrapText="1"/>
    </xf>
    <xf numFmtId="0" fontId="8" fillId="0" borderId="52" xfId="0" applyFont="1" applyFill="1" applyBorder="1" applyAlignment="1">
      <alignment horizontal="right" vertical="top" wrapText="1"/>
    </xf>
    <xf numFmtId="1" fontId="8" fillId="0" borderId="11" xfId="0" applyNumberFormat="1" applyFont="1" applyFill="1" applyBorder="1" applyAlignment="1">
      <alignment horizontal="right" vertical="top" wrapText="1"/>
    </xf>
    <xf numFmtId="0" fontId="31" fillId="0" borderId="37" xfId="0" applyFont="1" applyBorder="1" applyAlignment="1">
      <alignment/>
    </xf>
    <xf numFmtId="0" fontId="23" fillId="0" borderId="0" xfId="0" applyFont="1" applyBorder="1" applyAlignment="1">
      <alignment horizontal="right" vertical="top" wrapText="1"/>
    </xf>
    <xf numFmtId="0" fontId="2" fillId="0" borderId="53" xfId="0" applyFont="1" applyBorder="1" applyAlignment="1">
      <alignment horizontal="right" vertical="top" wrapText="1"/>
    </xf>
    <xf numFmtId="0" fontId="2" fillId="0" borderId="54" xfId="0" applyFont="1" applyBorder="1" applyAlignment="1">
      <alignment horizontal="right" vertical="top" wrapText="1"/>
    </xf>
    <xf numFmtId="3" fontId="30" fillId="0" borderId="0" xfId="0" applyNumberFormat="1" applyFont="1" applyAlignment="1">
      <alignment/>
    </xf>
    <xf numFmtId="3" fontId="1" fillId="33" borderId="30" xfId="0" applyNumberFormat="1" applyFont="1" applyFill="1" applyBorder="1" applyAlignment="1">
      <alignment horizontal="center" vertical="top" wrapText="1"/>
    </xf>
    <xf numFmtId="0" fontId="1" fillId="0" borderId="34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3" fontId="2" fillId="35" borderId="48" xfId="0" applyNumberFormat="1" applyFont="1" applyFill="1" applyBorder="1" applyAlignment="1">
      <alignment horizontal="right" vertical="top" wrapText="1"/>
    </xf>
    <xf numFmtId="0" fontId="31" fillId="0" borderId="38" xfId="0" applyFont="1" applyBorder="1" applyAlignment="1">
      <alignment/>
    </xf>
    <xf numFmtId="0" fontId="22" fillId="34" borderId="38" xfId="0" applyFont="1" applyFill="1" applyBorder="1" applyAlignment="1">
      <alignment/>
    </xf>
    <xf numFmtId="0" fontId="21" fillId="0" borderId="38" xfId="0" applyFont="1" applyBorder="1" applyAlignment="1">
      <alignment/>
    </xf>
    <xf numFmtId="0" fontId="22" fillId="0" borderId="38" xfId="0" applyFont="1" applyBorder="1" applyAlignment="1">
      <alignment/>
    </xf>
    <xf numFmtId="0" fontId="0" fillId="35" borderId="36" xfId="0" applyFill="1" applyBorder="1" applyAlignment="1">
      <alignment/>
    </xf>
    <xf numFmtId="0" fontId="6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23" fillId="0" borderId="30" xfId="0" applyFont="1" applyFill="1" applyBorder="1" applyAlignment="1">
      <alignment horizontal="right" vertical="top" wrapText="1"/>
    </xf>
    <xf numFmtId="0" fontId="1" fillId="0" borderId="32" xfId="0" applyFont="1" applyFill="1" applyBorder="1" applyAlignment="1">
      <alignment horizontal="right" vertical="top" wrapText="1"/>
    </xf>
    <xf numFmtId="0" fontId="2" fillId="33" borderId="18" xfId="0" applyFont="1" applyFill="1" applyBorder="1" applyAlignment="1">
      <alignment vertical="top" wrapText="1"/>
    </xf>
    <xf numFmtId="3" fontId="8" fillId="33" borderId="30" xfId="0" applyNumberFormat="1" applyFont="1" applyFill="1" applyBorder="1" applyAlignment="1">
      <alignment horizontal="center" vertical="top" wrapText="1"/>
    </xf>
    <xf numFmtId="3" fontId="1" fillId="35" borderId="38" xfId="0" applyNumberFormat="1" applyFont="1" applyFill="1" applyBorder="1" applyAlignment="1">
      <alignment horizontal="center" vertical="top" wrapText="1"/>
    </xf>
    <xf numFmtId="0" fontId="6" fillId="35" borderId="38" xfId="0" applyFont="1" applyFill="1" applyBorder="1" applyAlignment="1">
      <alignment vertical="top" wrapText="1"/>
    </xf>
    <xf numFmtId="3" fontId="6" fillId="35" borderId="38" xfId="0" applyNumberFormat="1" applyFont="1" applyFill="1" applyBorder="1" applyAlignment="1">
      <alignment horizontal="center" vertical="top" wrapText="1"/>
    </xf>
    <xf numFmtId="0" fontId="21" fillId="35" borderId="38" xfId="0" applyFont="1" applyFill="1" applyBorder="1" applyAlignment="1">
      <alignment/>
    </xf>
    <xf numFmtId="0" fontId="33" fillId="34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8" xfId="0" applyFill="1" applyBorder="1" applyAlignment="1">
      <alignment/>
    </xf>
    <xf numFmtId="0" fontId="31" fillId="0" borderId="55" xfId="0" applyFont="1" applyBorder="1" applyAlignment="1">
      <alignment/>
    </xf>
    <xf numFmtId="3" fontId="31" fillId="0" borderId="47" xfId="0" applyNumberFormat="1" applyFont="1" applyBorder="1" applyAlignment="1">
      <alignment/>
    </xf>
    <xf numFmtId="0" fontId="6" fillId="35" borderId="11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 wrapText="1"/>
    </xf>
    <xf numFmtId="0" fontId="15" fillId="0" borderId="3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6" fillId="33" borderId="46" xfId="0" applyFont="1" applyFill="1" applyBorder="1" applyAlignment="1">
      <alignment horizontal="center" vertical="top" wrapText="1"/>
    </xf>
    <xf numFmtId="0" fontId="36" fillId="33" borderId="10" xfId="0" applyFont="1" applyFill="1" applyBorder="1" applyAlignment="1">
      <alignment horizontal="center" vertical="top" wrapText="1"/>
    </xf>
    <xf numFmtId="3" fontId="36" fillId="33" borderId="13" xfId="0" applyNumberFormat="1" applyFont="1" applyFill="1" applyBorder="1" applyAlignment="1">
      <alignment horizontal="center" vertical="top" wrapText="1"/>
    </xf>
    <xf numFmtId="3" fontId="36" fillId="33" borderId="54" xfId="0" applyNumberFormat="1" applyFont="1" applyFill="1" applyBorder="1" applyAlignment="1">
      <alignment horizontal="center" vertical="top" wrapText="1"/>
    </xf>
    <xf numFmtId="3" fontId="36" fillId="33" borderId="0" xfId="0" applyNumberFormat="1" applyFont="1" applyFill="1" applyBorder="1" applyAlignment="1">
      <alignment horizontal="center" vertical="top" wrapText="1"/>
    </xf>
    <xf numFmtId="3" fontId="36" fillId="33" borderId="38" xfId="0" applyNumberFormat="1" applyFont="1" applyFill="1" applyBorder="1" applyAlignment="1">
      <alignment horizontal="center" vertical="top" wrapText="1"/>
    </xf>
    <xf numFmtId="0" fontId="36" fillId="33" borderId="56" xfId="0" applyFont="1" applyFill="1" applyBorder="1" applyAlignment="1">
      <alignment horizontal="center" vertical="top" wrapText="1"/>
    </xf>
    <xf numFmtId="3" fontId="36" fillId="33" borderId="14" xfId="0" applyNumberFormat="1" applyFont="1" applyFill="1" applyBorder="1" applyAlignment="1">
      <alignment horizontal="center" vertical="top" wrapText="1"/>
    </xf>
    <xf numFmtId="3" fontId="36" fillId="33" borderId="57" xfId="0" applyNumberFormat="1" applyFont="1" applyFill="1" applyBorder="1" applyAlignment="1">
      <alignment horizontal="center" vertical="top" wrapText="1"/>
    </xf>
    <xf numFmtId="3" fontId="38" fillId="0" borderId="38" xfId="0" applyNumberFormat="1" applyFont="1" applyBorder="1" applyAlignment="1">
      <alignment horizontal="right" vertical="top" wrapText="1"/>
    </xf>
    <xf numFmtId="3" fontId="38" fillId="0" borderId="54" xfId="0" applyNumberFormat="1" applyFont="1" applyBorder="1" applyAlignment="1">
      <alignment horizontal="right" vertical="top" wrapText="1"/>
    </xf>
    <xf numFmtId="0" fontId="36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26" fillId="0" borderId="10" xfId="0" applyFont="1" applyBorder="1" applyAlignment="1">
      <alignment horizontal="right" vertical="top" wrapText="1"/>
    </xf>
    <xf numFmtId="0" fontId="26" fillId="0" borderId="38" xfId="0" applyFont="1" applyBorder="1" applyAlignment="1">
      <alignment horizontal="right" vertical="top" wrapText="1"/>
    </xf>
    <xf numFmtId="3" fontId="26" fillId="34" borderId="38" xfId="0" applyNumberFormat="1" applyFont="1" applyFill="1" applyBorder="1" applyAlignment="1">
      <alignment horizontal="right" vertical="top" wrapText="1"/>
    </xf>
    <xf numFmtId="3" fontId="26" fillId="34" borderId="54" xfId="0" applyNumberFormat="1" applyFont="1" applyFill="1" applyBorder="1" applyAlignment="1">
      <alignment horizontal="right" vertical="top" wrapText="1"/>
    </xf>
    <xf numFmtId="0" fontId="0" fillId="0" borderId="38" xfId="0" applyFont="1" applyBorder="1" applyAlignment="1">
      <alignment/>
    </xf>
    <xf numFmtId="0" fontId="26" fillId="0" borderId="53" xfId="0" applyFont="1" applyBorder="1" applyAlignment="1">
      <alignment horizontal="left" vertical="top" wrapText="1"/>
    </xf>
    <xf numFmtId="3" fontId="26" fillId="35" borderId="38" xfId="0" applyNumberFormat="1" applyFont="1" applyFill="1" applyBorder="1" applyAlignment="1">
      <alignment horizontal="right" vertical="top" wrapText="1"/>
    </xf>
    <xf numFmtId="3" fontId="26" fillId="35" borderId="54" xfId="0" applyNumberFormat="1" applyFont="1" applyFill="1" applyBorder="1" applyAlignment="1">
      <alignment horizontal="right" vertical="top" wrapText="1"/>
    </xf>
    <xf numFmtId="3" fontId="26" fillId="0" borderId="38" xfId="0" applyNumberFormat="1" applyFont="1" applyBorder="1" applyAlignment="1">
      <alignment horizontal="right" vertical="top" wrapText="1"/>
    </xf>
    <xf numFmtId="3" fontId="26" fillId="0" borderId="54" xfId="0" applyNumberFormat="1" applyFont="1" applyBorder="1" applyAlignment="1">
      <alignment horizontal="right" vertical="top" wrapText="1"/>
    </xf>
    <xf numFmtId="3" fontId="36" fillId="0" borderId="58" xfId="0" applyNumberFormat="1" applyFont="1" applyBorder="1" applyAlignment="1">
      <alignment horizontal="right" vertical="top" wrapText="1"/>
    </xf>
    <xf numFmtId="3" fontId="36" fillId="0" borderId="59" xfId="0" applyNumberFormat="1" applyFont="1" applyBorder="1" applyAlignment="1">
      <alignment horizontal="right" vertical="top" wrapText="1"/>
    </xf>
    <xf numFmtId="3" fontId="36" fillId="0" borderId="38" xfId="0" applyNumberFormat="1" applyFont="1" applyBorder="1" applyAlignment="1">
      <alignment horizontal="right" vertical="top" wrapText="1"/>
    </xf>
    <xf numFmtId="3" fontId="26" fillId="0" borderId="38" xfId="0" applyNumberFormat="1" applyFont="1" applyBorder="1" applyAlignment="1" applyProtection="1">
      <alignment horizontal="right" vertical="top" wrapText="1"/>
      <protection locked="0"/>
    </xf>
    <xf numFmtId="3" fontId="26" fillId="0" borderId="54" xfId="0" applyNumberFormat="1" applyFont="1" applyBorder="1" applyAlignment="1" applyProtection="1">
      <alignment horizontal="right" vertical="top" wrapText="1"/>
      <protection locked="0"/>
    </xf>
    <xf numFmtId="3" fontId="26" fillId="34" borderId="38" xfId="0" applyNumberFormat="1" applyFont="1" applyFill="1" applyBorder="1" applyAlignment="1">
      <alignment vertical="top" wrapText="1"/>
    </xf>
    <xf numFmtId="3" fontId="26" fillId="35" borderId="38" xfId="0" applyNumberFormat="1" applyFont="1" applyFill="1" applyBorder="1" applyAlignment="1" applyProtection="1">
      <alignment horizontal="right" vertical="top" wrapText="1"/>
      <protection locked="0"/>
    </xf>
    <xf numFmtId="0" fontId="26" fillId="0" borderId="60" xfId="0" applyFont="1" applyBorder="1" applyAlignment="1">
      <alignment horizontal="right" vertical="top" wrapText="1"/>
    </xf>
    <xf numFmtId="0" fontId="26" fillId="0" borderId="61" xfId="0" applyFont="1" applyBorder="1" applyAlignment="1">
      <alignment horizontal="right" vertical="top" wrapText="1"/>
    </xf>
    <xf numFmtId="3" fontId="26" fillId="34" borderId="61" xfId="0" applyNumberFormat="1" applyFont="1" applyFill="1" applyBorder="1" applyAlignment="1" applyProtection="1">
      <alignment horizontal="right" vertical="top" wrapText="1"/>
      <protection locked="0"/>
    </xf>
    <xf numFmtId="3" fontId="26" fillId="0" borderId="61" xfId="0" applyNumberFormat="1" applyFont="1" applyBorder="1" applyAlignment="1" applyProtection="1">
      <alignment horizontal="right" vertical="top" wrapText="1"/>
      <protection locked="0"/>
    </xf>
    <xf numFmtId="3" fontId="26" fillId="0" borderId="62" xfId="0" applyNumberFormat="1" applyFont="1" applyBorder="1" applyAlignment="1" applyProtection="1">
      <alignment horizontal="right" vertical="top" wrapText="1"/>
      <protection locked="0"/>
    </xf>
    <xf numFmtId="3" fontId="26" fillId="34" borderId="38" xfId="0" applyNumberFormat="1" applyFont="1" applyFill="1" applyBorder="1" applyAlignment="1" applyProtection="1">
      <alignment horizontal="right" vertical="top" wrapText="1"/>
      <protection locked="0"/>
    </xf>
    <xf numFmtId="0" fontId="0" fillId="0" borderId="61" xfId="0" applyFont="1" applyBorder="1" applyAlignment="1">
      <alignment/>
    </xf>
    <xf numFmtId="0" fontId="26" fillId="0" borderId="62" xfId="0" applyFont="1" applyBorder="1" applyAlignment="1">
      <alignment horizontal="left" vertical="top" wrapText="1"/>
    </xf>
    <xf numFmtId="0" fontId="26" fillId="0" borderId="63" xfId="0" applyFont="1" applyBorder="1" applyAlignment="1">
      <alignment horizontal="left" vertical="top" wrapText="1"/>
    </xf>
    <xf numFmtId="0" fontId="26" fillId="0" borderId="64" xfId="0" applyFont="1" applyBorder="1" applyAlignment="1">
      <alignment horizontal="left" vertical="top" wrapText="1"/>
    </xf>
    <xf numFmtId="3" fontId="26" fillId="35" borderId="61" xfId="0" applyNumberFormat="1" applyFont="1" applyFill="1" applyBorder="1" applyAlignment="1" applyProtection="1">
      <alignment horizontal="right" vertical="top" wrapText="1"/>
      <protection locked="0"/>
    </xf>
    <xf numFmtId="3" fontId="26" fillId="34" borderId="61" xfId="0" applyNumberFormat="1" applyFont="1" applyFill="1" applyBorder="1" applyAlignment="1" applyProtection="1">
      <alignment horizontal="right" vertical="top" wrapText="1"/>
      <protection locked="0"/>
    </xf>
    <xf numFmtId="3" fontId="26" fillId="34" borderId="38" xfId="0" applyNumberFormat="1" applyFont="1" applyFill="1" applyBorder="1" applyAlignment="1" applyProtection="1">
      <alignment horizontal="right" vertical="top" wrapText="1"/>
      <protection locked="0"/>
    </xf>
    <xf numFmtId="0" fontId="36" fillId="0" borderId="60" xfId="0" applyFont="1" applyBorder="1" applyAlignment="1">
      <alignment vertical="top" wrapText="1"/>
    </xf>
    <xf numFmtId="0" fontId="36" fillId="0" borderId="65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3" fontId="36" fillId="0" borderId="66" xfId="0" applyNumberFormat="1" applyFont="1" applyBorder="1" applyAlignment="1">
      <alignment horizontal="right" vertical="top" wrapText="1"/>
    </xf>
    <xf numFmtId="3" fontId="36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3" fontId="0" fillId="34" borderId="38" xfId="0" applyNumberFormat="1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5" borderId="61" xfId="0" applyFont="1" applyFill="1" applyBorder="1" applyAlignment="1">
      <alignment/>
    </xf>
    <xf numFmtId="3" fontId="26" fillId="34" borderId="67" xfId="0" applyNumberFormat="1" applyFont="1" applyFill="1" applyBorder="1" applyAlignment="1" applyProtection="1">
      <alignment horizontal="right" vertical="top" wrapText="1"/>
      <protection locked="0"/>
    </xf>
    <xf numFmtId="3" fontId="26" fillId="34" borderId="68" xfId="0" applyNumberFormat="1" applyFont="1" applyFill="1" applyBorder="1" applyAlignment="1" applyProtection="1">
      <alignment horizontal="right" vertical="top" wrapText="1"/>
      <protection locked="0"/>
    </xf>
    <xf numFmtId="0" fontId="31" fillId="34" borderId="38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33" fillId="34" borderId="38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6" fillId="0" borderId="6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2" fillId="0" borderId="70" xfId="0" applyFont="1" applyBorder="1" applyAlignment="1">
      <alignment/>
    </xf>
    <xf numFmtId="0" fontId="21" fillId="0" borderId="71" xfId="0" applyFont="1" applyBorder="1" applyAlignment="1" applyProtection="1">
      <alignment/>
      <protection locked="0"/>
    </xf>
    <xf numFmtId="0" fontId="6" fillId="0" borderId="38" xfId="0" applyFont="1" applyBorder="1" applyAlignment="1">
      <alignment horizontal="center"/>
    </xf>
    <xf numFmtId="0" fontId="8" fillId="34" borderId="38" xfId="0" applyFont="1" applyFill="1" applyBorder="1" applyAlignment="1">
      <alignment horizontal="justify"/>
    </xf>
    <xf numFmtId="0" fontId="22" fillId="34" borderId="38" xfId="0" applyFont="1" applyFill="1" applyBorder="1" applyAlignment="1">
      <alignment/>
    </xf>
    <xf numFmtId="0" fontId="6" fillId="0" borderId="38" xfId="0" applyFont="1" applyBorder="1" applyAlignment="1" applyProtection="1">
      <alignment horizontal="justify"/>
      <protection locked="0"/>
    </xf>
    <xf numFmtId="0" fontId="22" fillId="0" borderId="38" xfId="0" applyFont="1" applyBorder="1" applyAlignment="1" applyProtection="1">
      <alignment/>
      <protection locked="0"/>
    </xf>
    <xf numFmtId="0" fontId="22" fillId="34" borderId="38" xfId="0" applyFont="1" applyFill="1" applyBorder="1" applyAlignment="1">
      <alignment/>
    </xf>
    <xf numFmtId="0" fontId="8" fillId="0" borderId="38" xfId="0" applyFont="1" applyBorder="1" applyAlignment="1">
      <alignment horizontal="justify"/>
    </xf>
    <xf numFmtId="0" fontId="22" fillId="0" borderId="38" xfId="0" applyFont="1" applyBorder="1" applyAlignment="1">
      <alignment/>
    </xf>
    <xf numFmtId="0" fontId="15" fillId="0" borderId="38" xfId="0" applyFont="1" applyBorder="1" applyAlignment="1">
      <alignment horizontal="left"/>
    </xf>
    <xf numFmtId="0" fontId="2" fillId="0" borderId="72" xfId="0" applyFont="1" applyBorder="1" applyAlignment="1">
      <alignment horizontal="right" vertical="top" wrapText="1"/>
    </xf>
    <xf numFmtId="0" fontId="2" fillId="35" borderId="72" xfId="0" applyFont="1" applyFill="1" applyBorder="1" applyAlignment="1">
      <alignment vertical="top" wrapText="1"/>
    </xf>
    <xf numFmtId="0" fontId="30" fillId="0" borderId="0" xfId="0" applyFont="1" applyAlignment="1">
      <alignment/>
    </xf>
    <xf numFmtId="0" fontId="30" fillId="35" borderId="0" xfId="0" applyFont="1" applyFill="1" applyAlignment="1">
      <alignment/>
    </xf>
    <xf numFmtId="0" fontId="6" fillId="35" borderId="18" xfId="0" applyFont="1" applyFill="1" applyBorder="1" applyAlignment="1">
      <alignment vertical="top" wrapText="1"/>
    </xf>
    <xf numFmtId="0" fontId="35" fillId="0" borderId="0" xfId="0" applyFont="1" applyAlignment="1">
      <alignment/>
    </xf>
    <xf numFmtId="0" fontId="8" fillId="0" borderId="39" xfId="0" applyFont="1" applyFill="1" applyBorder="1" applyAlignment="1">
      <alignment horizontal="right" vertical="top" wrapText="1"/>
    </xf>
    <xf numFmtId="0" fontId="6" fillId="0" borderId="39" xfId="0" applyFont="1" applyFill="1" applyBorder="1" applyAlignment="1">
      <alignment horizontal="right" vertical="top" wrapText="1"/>
    </xf>
    <xf numFmtId="0" fontId="25" fillId="0" borderId="39" xfId="0" applyFont="1" applyFill="1" applyBorder="1" applyAlignment="1">
      <alignment horizontal="right" vertical="top" wrapText="1"/>
    </xf>
    <xf numFmtId="0" fontId="15" fillId="0" borderId="38" xfId="0" applyFont="1" applyBorder="1" applyAlignment="1">
      <alignment/>
    </xf>
    <xf numFmtId="3" fontId="2" fillId="35" borderId="38" xfId="0" applyNumberFormat="1" applyFont="1" applyFill="1" applyBorder="1" applyAlignment="1">
      <alignment horizontal="center" vertical="top" wrapText="1"/>
    </xf>
    <xf numFmtId="3" fontId="1" fillId="33" borderId="38" xfId="0" applyNumberFormat="1" applyFont="1" applyFill="1" applyBorder="1" applyAlignment="1">
      <alignment horizontal="center" vertical="top" wrapText="1"/>
    </xf>
    <xf numFmtId="0" fontId="2" fillId="35" borderId="53" xfId="0" applyFont="1" applyFill="1" applyBorder="1" applyAlignment="1">
      <alignment vertical="top" wrapText="1"/>
    </xf>
    <xf numFmtId="0" fontId="2" fillId="35" borderId="38" xfId="0" applyFont="1" applyFill="1" applyBorder="1" applyAlignment="1">
      <alignment vertical="top" wrapText="1"/>
    </xf>
    <xf numFmtId="0" fontId="23" fillId="0" borderId="38" xfId="0" applyFont="1" applyBorder="1" applyAlignment="1">
      <alignment horizontal="right" vertical="top" wrapText="1"/>
    </xf>
    <xf numFmtId="0" fontId="2" fillId="0" borderId="38" xfId="0" applyFont="1" applyBorder="1" applyAlignment="1">
      <alignment vertical="top" wrapText="1"/>
    </xf>
    <xf numFmtId="0" fontId="2" fillId="35" borderId="38" xfId="0" applyFont="1" applyFill="1" applyBorder="1" applyAlignment="1">
      <alignment vertical="top" wrapText="1"/>
    </xf>
    <xf numFmtId="0" fontId="2" fillId="0" borderId="38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3" fontId="11" fillId="0" borderId="61" xfId="0" applyNumberFormat="1" applyFont="1" applyBorder="1" applyAlignment="1" applyProtection="1">
      <alignment horizontal="right" vertical="top" wrapText="1"/>
      <protection locked="0"/>
    </xf>
    <xf numFmtId="0" fontId="24" fillId="35" borderId="31" xfId="0" applyFont="1" applyFill="1" applyBorder="1" applyAlignment="1">
      <alignment vertical="top" wrapText="1"/>
    </xf>
    <xf numFmtId="0" fontId="20" fillId="0" borderId="73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36" xfId="0" applyFont="1" applyBorder="1" applyAlignment="1">
      <alignment vertical="top" wrapText="1"/>
    </xf>
    <xf numFmtId="0" fontId="1" fillId="0" borderId="38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top" wrapText="1"/>
    </xf>
    <xf numFmtId="0" fontId="8" fillId="33" borderId="38" xfId="0" applyFont="1" applyFill="1" applyBorder="1" applyAlignment="1">
      <alignment vertical="top" wrapText="1"/>
    </xf>
    <xf numFmtId="3" fontId="1" fillId="33" borderId="57" xfId="0" applyNumberFormat="1" applyFont="1" applyFill="1" applyBorder="1" applyAlignment="1">
      <alignment horizontal="center" vertical="top" wrapText="1"/>
    </xf>
    <xf numFmtId="3" fontId="1" fillId="35" borderId="0" xfId="0" applyNumberFormat="1" applyFont="1" applyFill="1" applyBorder="1" applyAlignment="1">
      <alignment horizontal="center" vertical="top" wrapText="1"/>
    </xf>
    <xf numFmtId="0" fontId="15" fillId="0" borderId="38" xfId="0" applyFont="1" applyBorder="1" applyAlignment="1">
      <alignment wrapText="1"/>
    </xf>
    <xf numFmtId="0" fontId="15" fillId="0" borderId="38" xfId="0" applyFont="1" applyBorder="1" applyAlignment="1">
      <alignment horizontal="left" wrapText="1"/>
    </xf>
    <xf numFmtId="0" fontId="22" fillId="0" borderId="74" xfId="0" applyFont="1" applyBorder="1" applyAlignment="1">
      <alignment/>
    </xf>
    <xf numFmtId="0" fontId="0" fillId="0" borderId="62" xfId="0" applyFont="1" applyBorder="1" applyAlignment="1">
      <alignment/>
    </xf>
    <xf numFmtId="3" fontId="11" fillId="35" borderId="38" xfId="0" applyNumberFormat="1" applyFont="1" applyFill="1" applyBorder="1" applyAlignment="1" applyProtection="1">
      <alignment horizontal="right" vertical="top" wrapText="1"/>
      <protection locked="0"/>
    </xf>
    <xf numFmtId="3" fontId="26" fillId="37" borderId="38" xfId="0" applyNumberFormat="1" applyFont="1" applyFill="1" applyBorder="1" applyAlignment="1" applyProtection="1">
      <alignment horizontal="right" vertical="top" wrapText="1"/>
      <protection locked="0"/>
    </xf>
    <xf numFmtId="3" fontId="36" fillId="37" borderId="0" xfId="0" applyNumberFormat="1" applyFont="1" applyFill="1" applyBorder="1" applyAlignment="1">
      <alignment horizontal="right" vertical="top" wrapText="1"/>
    </xf>
    <xf numFmtId="0" fontId="1" fillId="37" borderId="38" xfId="0" applyFont="1" applyFill="1" applyBorder="1" applyAlignment="1">
      <alignment horizontal="left" vertical="top" wrapText="1"/>
    </xf>
    <xf numFmtId="3" fontId="2" fillId="37" borderId="38" xfId="0" applyNumberFormat="1" applyFont="1" applyFill="1" applyBorder="1" applyAlignment="1">
      <alignment horizontal="center" vertical="top" wrapText="1"/>
    </xf>
    <xf numFmtId="3" fontId="6" fillId="33" borderId="38" xfId="0" applyNumberFormat="1" applyFont="1" applyFill="1" applyBorder="1" applyAlignment="1">
      <alignment horizontal="center" vertical="top" wrapText="1"/>
    </xf>
    <xf numFmtId="3" fontId="2" fillId="33" borderId="38" xfId="0" applyNumberFormat="1" applyFont="1" applyFill="1" applyBorder="1" applyAlignment="1">
      <alignment horizontal="center" vertical="top" wrapText="1"/>
    </xf>
    <xf numFmtId="0" fontId="21" fillId="0" borderId="38" xfId="0" applyFont="1" applyBorder="1" applyAlignment="1" applyProtection="1">
      <alignment/>
      <protection locked="0"/>
    </xf>
    <xf numFmtId="0" fontId="6" fillId="38" borderId="38" xfId="0" applyFont="1" applyFill="1" applyBorder="1" applyAlignment="1" applyProtection="1">
      <alignment horizontal="justify"/>
      <protection locked="0"/>
    </xf>
    <xf numFmtId="0" fontId="22" fillId="38" borderId="38" xfId="0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3" fontId="2" fillId="34" borderId="75" xfId="0" applyNumberFormat="1" applyFont="1" applyFill="1" applyBorder="1" applyAlignment="1">
      <alignment horizontal="right" vertical="top" wrapText="1"/>
    </xf>
    <xf numFmtId="3" fontId="2" fillId="35" borderId="75" xfId="0" applyNumberFormat="1" applyFont="1" applyFill="1" applyBorder="1" applyAlignment="1">
      <alignment horizontal="right" vertical="top" wrapText="1"/>
    </xf>
    <xf numFmtId="0" fontId="2" fillId="33" borderId="46" xfId="0" applyFont="1" applyFill="1" applyBorder="1" applyAlignment="1">
      <alignment horizontal="center" vertical="top" wrapText="1"/>
    </xf>
    <xf numFmtId="3" fontId="2" fillId="33" borderId="12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2" fillId="33" borderId="13" xfId="0" applyNumberFormat="1" applyFont="1" applyFill="1" applyBorder="1" applyAlignment="1">
      <alignment horizontal="center" vertical="top" wrapText="1"/>
    </xf>
    <xf numFmtId="0" fontId="2" fillId="33" borderId="56" xfId="0" applyFont="1" applyFill="1" applyBorder="1" applyAlignment="1">
      <alignment horizontal="center" vertical="top" wrapText="1"/>
    </xf>
    <xf numFmtId="3" fontId="2" fillId="33" borderId="14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" fontId="0" fillId="0" borderId="38" xfId="0" applyNumberFormat="1" applyBorder="1" applyAlignment="1">
      <alignment/>
    </xf>
    <xf numFmtId="1" fontId="0" fillId="0" borderId="38" xfId="0" applyNumberFormat="1" applyBorder="1" applyAlignment="1">
      <alignment/>
    </xf>
    <xf numFmtId="0" fontId="0" fillId="0" borderId="38" xfId="0" applyBorder="1" applyAlignment="1">
      <alignment/>
    </xf>
    <xf numFmtId="0" fontId="16" fillId="0" borderId="0" xfId="0" applyFont="1" applyAlignment="1">
      <alignment/>
    </xf>
    <xf numFmtId="0" fontId="6" fillId="0" borderId="76" xfId="0" applyFont="1" applyFill="1" applyBorder="1" applyAlignment="1">
      <alignment horizontal="right" vertical="top" wrapText="1"/>
    </xf>
    <xf numFmtId="0" fontId="6" fillId="0" borderId="73" xfId="0" applyFont="1" applyFill="1" applyBorder="1" applyAlignment="1">
      <alignment horizontal="right" vertical="top" wrapText="1"/>
    </xf>
    <xf numFmtId="3" fontId="25" fillId="0" borderId="39" xfId="0" applyNumberFormat="1" applyFont="1" applyFill="1" applyBorder="1" applyAlignment="1">
      <alignment horizontal="right" vertical="top" wrapText="1"/>
    </xf>
    <xf numFmtId="0" fontId="6" fillId="0" borderId="77" xfId="0" applyFont="1" applyFill="1" applyBorder="1" applyAlignment="1">
      <alignment horizontal="right" vertical="top" wrapText="1"/>
    </xf>
    <xf numFmtId="0" fontId="6" fillId="0" borderId="78" xfId="0" applyFont="1" applyFill="1" applyBorder="1" applyAlignment="1">
      <alignment horizontal="right" vertical="top" wrapText="1"/>
    </xf>
    <xf numFmtId="0" fontId="7" fillId="0" borderId="78" xfId="0" applyFont="1" applyFill="1" applyBorder="1" applyAlignment="1">
      <alignment horizontal="right" vertical="top" wrapText="1"/>
    </xf>
    <xf numFmtId="3" fontId="6" fillId="0" borderId="78" xfId="0" applyNumberFormat="1" applyFont="1" applyFill="1" applyBorder="1" applyAlignment="1">
      <alignment horizontal="right" vertical="top" wrapText="1"/>
    </xf>
    <xf numFmtId="0" fontId="39" fillId="0" borderId="0" xfId="0" applyFont="1" applyBorder="1" applyAlignment="1">
      <alignment vertical="top" wrapText="1"/>
    </xf>
    <xf numFmtId="0" fontId="0" fillId="0" borderId="47" xfId="0" applyBorder="1" applyAlignment="1">
      <alignment wrapText="1"/>
    </xf>
    <xf numFmtId="0" fontId="2" fillId="37" borderId="18" xfId="0" applyFont="1" applyFill="1" applyBorder="1" applyAlignment="1">
      <alignment vertical="top" wrapText="1"/>
    </xf>
    <xf numFmtId="0" fontId="2" fillId="37" borderId="34" xfId="0" applyFont="1" applyFill="1" applyBorder="1" applyAlignment="1">
      <alignment vertical="top" wrapText="1"/>
    </xf>
    <xf numFmtId="0" fontId="6" fillId="37" borderId="18" xfId="0" applyFont="1" applyFill="1" applyBorder="1" applyAlignment="1">
      <alignment vertical="top" wrapText="1"/>
    </xf>
    <xf numFmtId="3" fontId="32" fillId="0" borderId="38" xfId="0" applyNumberFormat="1" applyFont="1" applyBorder="1" applyAlignment="1">
      <alignment horizontal="center" vertical="top" wrapText="1"/>
    </xf>
    <xf numFmtId="3" fontId="11" fillId="0" borderId="38" xfId="0" applyNumberFormat="1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justify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79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0" xfId="0" applyAlignment="1">
      <alignment readingOrder="1"/>
    </xf>
    <xf numFmtId="3" fontId="0" fillId="0" borderId="0" xfId="0" applyNumberFormat="1" applyAlignment="1">
      <alignment horizontal="right" readingOrder="1"/>
    </xf>
    <xf numFmtId="0" fontId="1" fillId="33" borderId="80" xfId="0" applyFont="1" applyFill="1" applyBorder="1" applyAlignment="1">
      <alignment horizontal="center" vertical="top" readingOrder="1"/>
    </xf>
    <xf numFmtId="0" fontId="1" fillId="33" borderId="81" xfId="0" applyFont="1" applyFill="1" applyBorder="1" applyAlignment="1">
      <alignment horizontal="center" vertical="top" readingOrder="1"/>
    </xf>
    <xf numFmtId="3" fontId="1" fillId="33" borderId="82" xfId="0" applyNumberFormat="1" applyFont="1" applyFill="1" applyBorder="1" applyAlignment="1">
      <alignment horizontal="center" vertical="top" readingOrder="1"/>
    </xf>
    <xf numFmtId="0" fontId="1" fillId="33" borderId="46" xfId="0" applyFont="1" applyFill="1" applyBorder="1" applyAlignment="1">
      <alignment horizontal="center" vertical="top" readingOrder="1"/>
    </xf>
    <xf numFmtId="0" fontId="1" fillId="33" borderId="83" xfId="0" applyFont="1" applyFill="1" applyBorder="1" applyAlignment="1">
      <alignment horizontal="center" vertical="top" readingOrder="1"/>
    </xf>
    <xf numFmtId="3" fontId="1" fillId="33" borderId="12" xfId="0" applyNumberFormat="1" applyFont="1" applyFill="1" applyBorder="1" applyAlignment="1">
      <alignment horizontal="center" vertical="top" readingOrder="1"/>
    </xf>
    <xf numFmtId="0" fontId="1" fillId="33" borderId="10" xfId="0" applyFont="1" applyFill="1" applyBorder="1" applyAlignment="1">
      <alignment horizontal="center" vertical="top" readingOrder="1"/>
    </xf>
    <xf numFmtId="0" fontId="1" fillId="33" borderId="38" xfId="0" applyFont="1" applyFill="1" applyBorder="1" applyAlignment="1">
      <alignment horizontal="center" vertical="top" readingOrder="1"/>
    </xf>
    <xf numFmtId="3" fontId="1" fillId="33" borderId="13" xfId="0" applyNumberFormat="1" applyFont="1" applyFill="1" applyBorder="1" applyAlignment="1">
      <alignment horizontal="center" vertical="top" readingOrder="1"/>
    </xf>
    <xf numFmtId="0" fontId="1" fillId="33" borderId="56" xfId="0" applyFont="1" applyFill="1" applyBorder="1" applyAlignment="1">
      <alignment horizontal="center" vertical="top" readingOrder="1"/>
    </xf>
    <xf numFmtId="0" fontId="1" fillId="33" borderId="84" xfId="0" applyFont="1" applyFill="1" applyBorder="1" applyAlignment="1">
      <alignment horizontal="center" vertical="top" readingOrder="1"/>
    </xf>
    <xf numFmtId="3" fontId="1" fillId="33" borderId="14" xfId="0" applyNumberFormat="1" applyFont="1" applyFill="1" applyBorder="1" applyAlignment="1">
      <alignment horizontal="center" vertical="top" readingOrder="1"/>
    </xf>
    <xf numFmtId="0" fontId="1" fillId="33" borderId="85" xfId="0" applyFont="1" applyFill="1" applyBorder="1" applyAlignment="1">
      <alignment vertical="top" readingOrder="1"/>
    </xf>
    <xf numFmtId="0" fontId="1" fillId="33" borderId="68" xfId="0" applyFont="1" applyFill="1" applyBorder="1" applyAlignment="1">
      <alignment vertical="top" readingOrder="1"/>
    </xf>
    <xf numFmtId="3" fontId="1" fillId="33" borderId="35" xfId="0" applyNumberFormat="1" applyFont="1" applyFill="1" applyBorder="1" applyAlignment="1">
      <alignment horizontal="right" vertical="top" readingOrder="1"/>
    </xf>
    <xf numFmtId="0" fontId="0" fillId="0" borderId="0" xfId="0" applyAlignment="1">
      <alignment horizontal="center" readingOrder="1"/>
    </xf>
    <xf numFmtId="0" fontId="3" fillId="0" borderId="10" xfId="0" applyFont="1" applyBorder="1" applyAlignment="1">
      <alignment vertical="top" readingOrder="1"/>
    </xf>
    <xf numFmtId="0" fontId="3" fillId="0" borderId="38" xfId="0" applyFont="1" applyBorder="1" applyAlignment="1">
      <alignment vertical="top" readingOrder="1"/>
    </xf>
    <xf numFmtId="3" fontId="5" fillId="0" borderId="13" xfId="0" applyNumberFormat="1" applyFont="1" applyBorder="1" applyAlignment="1">
      <alignment horizontal="right" vertical="top" readingOrder="1"/>
    </xf>
    <xf numFmtId="0" fontId="2" fillId="0" borderId="10" xfId="0" applyFont="1" applyBorder="1" applyAlignment="1">
      <alignment horizontal="right" vertical="top" readingOrder="1"/>
    </xf>
    <xf numFmtId="0" fontId="2" fillId="0" borderId="38" xfId="0" applyFont="1" applyBorder="1" applyAlignment="1">
      <alignment horizontal="right" vertical="top" readingOrder="1"/>
    </xf>
    <xf numFmtId="0" fontId="2" fillId="0" borderId="54" xfId="0" applyFont="1" applyBorder="1" applyAlignment="1">
      <alignment horizontal="right" vertical="top" readingOrder="1"/>
    </xf>
    <xf numFmtId="0" fontId="5" fillId="34" borderId="38" xfId="0" applyFont="1" applyFill="1" applyBorder="1" applyAlignment="1">
      <alignment vertical="top" readingOrder="1"/>
    </xf>
    <xf numFmtId="3" fontId="2" fillId="34" borderId="13" xfId="0" applyNumberFormat="1" applyFont="1" applyFill="1" applyBorder="1" applyAlignment="1">
      <alignment horizontal="right" vertical="top" readingOrder="1"/>
    </xf>
    <xf numFmtId="3" fontId="0" fillId="0" borderId="0" xfId="0" applyNumberFormat="1" applyAlignment="1">
      <alignment readingOrder="1"/>
    </xf>
    <xf numFmtId="0" fontId="2" fillId="35" borderId="38" xfId="0" applyFont="1" applyFill="1" applyBorder="1" applyAlignment="1">
      <alignment horizontal="left" vertical="top" readingOrder="1"/>
    </xf>
    <xf numFmtId="3" fontId="2" fillId="35" borderId="13" xfId="0" applyNumberFormat="1" applyFont="1" applyFill="1" applyBorder="1" applyAlignment="1">
      <alignment horizontal="right" vertical="top" readingOrder="1"/>
    </xf>
    <xf numFmtId="0" fontId="2" fillId="0" borderId="72" xfId="0" applyFont="1" applyBorder="1" applyAlignment="1">
      <alignment horizontal="right" vertical="top" readingOrder="1"/>
    </xf>
    <xf numFmtId="0" fontId="2" fillId="35" borderId="72" xfId="0" applyFont="1" applyFill="1" applyBorder="1" applyAlignment="1">
      <alignment horizontal="left" vertical="top" readingOrder="1"/>
    </xf>
    <xf numFmtId="0" fontId="2" fillId="35" borderId="53" xfId="0" applyFont="1" applyFill="1" applyBorder="1" applyAlignment="1">
      <alignment horizontal="left" vertical="top" readingOrder="1"/>
    </xf>
    <xf numFmtId="0" fontId="2" fillId="0" borderId="72" xfId="0" applyFont="1" applyBorder="1" applyAlignment="1">
      <alignment vertical="top" readingOrder="1"/>
    </xf>
    <xf numFmtId="0" fontId="2" fillId="0" borderId="72" xfId="0" applyFont="1" applyBorder="1" applyAlignment="1">
      <alignment horizontal="left" vertical="top" readingOrder="1"/>
    </xf>
    <xf numFmtId="0" fontId="2" fillId="0" borderId="53" xfId="0" applyFont="1" applyBorder="1" applyAlignment="1">
      <alignment horizontal="left" vertical="top" readingOrder="1"/>
    </xf>
    <xf numFmtId="0" fontId="2" fillId="0" borderId="38" xfId="0" applyFont="1" applyBorder="1" applyAlignment="1">
      <alignment horizontal="center" vertical="top" readingOrder="1"/>
    </xf>
    <xf numFmtId="0" fontId="2" fillId="0" borderId="54" xfId="0" applyFont="1" applyBorder="1" applyAlignment="1">
      <alignment horizontal="center" vertical="top" readingOrder="1"/>
    </xf>
    <xf numFmtId="0" fontId="5" fillId="34" borderId="54" xfId="0" applyFont="1" applyFill="1" applyBorder="1" applyAlignment="1">
      <alignment horizontal="left" vertical="top" readingOrder="1"/>
    </xf>
    <xf numFmtId="0" fontId="2" fillId="34" borderId="72" xfId="0" applyFont="1" applyFill="1" applyBorder="1" applyAlignment="1">
      <alignment horizontal="left" vertical="top" readingOrder="1"/>
    </xf>
    <xf numFmtId="0" fontId="2" fillId="34" borderId="53" xfId="0" applyFont="1" applyFill="1" applyBorder="1" applyAlignment="1">
      <alignment horizontal="left" vertical="top" readingOrder="1"/>
    </xf>
    <xf numFmtId="0" fontId="2" fillId="0" borderId="72" xfId="0" applyFont="1" applyBorder="1" applyAlignment="1">
      <alignment horizontal="center" vertical="top" readingOrder="1"/>
    </xf>
    <xf numFmtId="0" fontId="2" fillId="0" borderId="38" xfId="0" applyFont="1" applyBorder="1" applyAlignment="1">
      <alignment horizontal="left" vertical="top" readingOrder="1"/>
    </xf>
    <xf numFmtId="3" fontId="2" fillId="0" borderId="13" xfId="0" applyNumberFormat="1" applyFont="1" applyBorder="1" applyAlignment="1">
      <alignment horizontal="right" vertical="top" readingOrder="1"/>
    </xf>
    <xf numFmtId="0" fontId="2" fillId="0" borderId="53" xfId="0" applyFont="1" applyBorder="1" applyAlignment="1">
      <alignment horizontal="center" vertical="top" readingOrder="1"/>
    </xf>
    <xf numFmtId="0" fontId="2" fillId="35" borderId="54" xfId="0" applyFont="1" applyFill="1" applyBorder="1" applyAlignment="1">
      <alignment vertical="top" readingOrder="1"/>
    </xf>
    <xf numFmtId="0" fontId="2" fillId="35" borderId="72" xfId="0" applyFont="1" applyFill="1" applyBorder="1" applyAlignment="1">
      <alignment vertical="top" readingOrder="1"/>
    </xf>
    <xf numFmtId="0" fontId="2" fillId="0" borderId="54" xfId="0" applyFont="1" applyFill="1" applyBorder="1" applyAlignment="1">
      <alignment horizontal="left" vertical="top" readingOrder="1"/>
    </xf>
    <xf numFmtId="0" fontId="2" fillId="0" borderId="38" xfId="0" applyFont="1" applyFill="1" applyBorder="1" applyAlignment="1">
      <alignment horizontal="left" vertical="top" readingOrder="1"/>
    </xf>
    <xf numFmtId="0" fontId="2" fillId="0" borderId="72" xfId="0" applyFont="1" applyFill="1" applyBorder="1" applyAlignment="1">
      <alignment horizontal="left" vertical="top" readingOrder="1"/>
    </xf>
    <xf numFmtId="0" fontId="2" fillId="0" borderId="53" xfId="0" applyFont="1" applyFill="1" applyBorder="1" applyAlignment="1">
      <alignment horizontal="left" vertical="top" readingOrder="1"/>
    </xf>
    <xf numFmtId="3" fontId="2" fillId="0" borderId="13" xfId="0" applyNumberFormat="1" applyFont="1" applyFill="1" applyBorder="1" applyAlignment="1">
      <alignment horizontal="right" vertical="top" readingOrder="1"/>
    </xf>
    <xf numFmtId="0" fontId="5" fillId="34" borderId="38" xfId="0" applyFont="1" applyFill="1" applyBorder="1" applyAlignment="1">
      <alignment horizontal="left" vertical="top" readingOrder="1"/>
    </xf>
    <xf numFmtId="0" fontId="6" fillId="37" borderId="54" xfId="0" applyFont="1" applyFill="1" applyBorder="1" applyAlignment="1">
      <alignment horizontal="left" vertical="top" readingOrder="1"/>
    </xf>
    <xf numFmtId="0" fontId="6" fillId="37" borderId="72" xfId="0" applyFont="1" applyFill="1" applyBorder="1" applyAlignment="1">
      <alignment horizontal="left" vertical="top" readingOrder="1"/>
    </xf>
    <xf numFmtId="0" fontId="6" fillId="37" borderId="53" xfId="0" applyFont="1" applyFill="1" applyBorder="1" applyAlignment="1">
      <alignment horizontal="left" vertical="top" readingOrder="1"/>
    </xf>
    <xf numFmtId="0" fontId="5" fillId="34" borderId="72" xfId="0" applyFont="1" applyFill="1" applyBorder="1" applyAlignment="1">
      <alignment horizontal="left" vertical="top" readingOrder="1"/>
    </xf>
    <xf numFmtId="0" fontId="5" fillId="34" borderId="53" xfId="0" applyFont="1" applyFill="1" applyBorder="1" applyAlignment="1">
      <alignment horizontal="left" vertical="top" readingOrder="1"/>
    </xf>
    <xf numFmtId="3" fontId="2" fillId="37" borderId="13" xfId="0" applyNumberFormat="1" applyFont="1" applyFill="1" applyBorder="1" applyAlignment="1">
      <alignment horizontal="right" vertical="top" readingOrder="1"/>
    </xf>
    <xf numFmtId="0" fontId="2" fillId="35" borderId="54" xfId="0" applyFont="1" applyFill="1" applyBorder="1" applyAlignment="1">
      <alignment horizontal="left" vertical="top" readingOrder="1"/>
    </xf>
    <xf numFmtId="0" fontId="2" fillId="0" borderId="60" xfId="0" applyFont="1" applyBorder="1" applyAlignment="1">
      <alignment horizontal="right" vertical="top" readingOrder="1"/>
    </xf>
    <xf numFmtId="0" fontId="2" fillId="0" borderId="61" xfId="0" applyFont="1" applyBorder="1" applyAlignment="1">
      <alignment horizontal="right" vertical="top" readingOrder="1"/>
    </xf>
    <xf numFmtId="0" fontId="2" fillId="0" borderId="62" xfId="0" applyFont="1" applyBorder="1" applyAlignment="1">
      <alignment horizontal="right" vertical="top" readingOrder="1"/>
    </xf>
    <xf numFmtId="0" fontId="2" fillId="0" borderId="62" xfId="0" applyFont="1" applyBorder="1" applyAlignment="1">
      <alignment horizontal="left" vertical="top" readingOrder="1"/>
    </xf>
    <xf numFmtId="0" fontId="2" fillId="0" borderId="63" xfId="0" applyFont="1" applyBorder="1" applyAlignment="1">
      <alignment horizontal="left" vertical="top" readingOrder="1"/>
    </xf>
    <xf numFmtId="0" fontId="2" fillId="0" borderId="64" xfId="0" applyFont="1" applyBorder="1" applyAlignment="1">
      <alignment horizontal="left" vertical="top" readingOrder="1"/>
    </xf>
    <xf numFmtId="0" fontId="0" fillId="0" borderId="0" xfId="0" applyAlignment="1">
      <alignment horizontal="center" wrapText="1" readingOrder="1"/>
    </xf>
    <xf numFmtId="0" fontId="2" fillId="0" borderId="62" xfId="0" applyFont="1" applyBorder="1" applyAlignment="1">
      <alignment horizontal="right" vertical="top" wrapText="1"/>
    </xf>
    <xf numFmtId="0" fontId="2" fillId="0" borderId="63" xfId="0" applyFont="1" applyBorder="1" applyAlignment="1">
      <alignment horizontal="right" vertical="top" wrapText="1"/>
    </xf>
    <xf numFmtId="0" fontId="2" fillId="0" borderId="64" xfId="0" applyFont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1" fillId="0" borderId="86" xfId="0" applyFont="1" applyFill="1" applyBorder="1" applyAlignment="1">
      <alignment horizontal="center" vertical="center" wrapText="1"/>
    </xf>
    <xf numFmtId="3" fontId="1" fillId="33" borderId="87" xfId="0" applyNumberFormat="1" applyFont="1" applyFill="1" applyBorder="1" applyAlignment="1">
      <alignment horizontal="center" vertical="top" wrapText="1"/>
    </xf>
    <xf numFmtId="0" fontId="0" fillId="0" borderId="54" xfId="0" applyFont="1" applyBorder="1" applyAlignment="1">
      <alignment/>
    </xf>
    <xf numFmtId="3" fontId="36" fillId="0" borderId="54" xfId="0" applyNumberFormat="1" applyFont="1" applyBorder="1" applyAlignment="1">
      <alignment horizontal="right" vertical="top" wrapText="1"/>
    </xf>
    <xf numFmtId="3" fontId="26" fillId="35" borderId="54" xfId="0" applyNumberFormat="1" applyFont="1" applyFill="1" applyBorder="1" applyAlignment="1" applyProtection="1">
      <alignment horizontal="right" vertical="top" wrapText="1"/>
      <protection locked="0"/>
    </xf>
    <xf numFmtId="3" fontId="26" fillId="34" borderId="54" xfId="0" applyNumberFormat="1" applyFont="1" applyFill="1" applyBorder="1" applyAlignment="1" applyProtection="1">
      <alignment horizontal="right" vertical="top" wrapText="1"/>
      <protection locked="0"/>
    </xf>
    <xf numFmtId="3" fontId="26" fillId="34" borderId="54" xfId="0" applyNumberFormat="1" applyFont="1" applyFill="1" applyBorder="1" applyAlignment="1" applyProtection="1">
      <alignment horizontal="right" vertical="top" wrapText="1"/>
      <protection locked="0"/>
    </xf>
    <xf numFmtId="3" fontId="26" fillId="37" borderId="54" xfId="0" applyNumberFormat="1" applyFont="1" applyFill="1" applyBorder="1" applyAlignment="1" applyProtection="1">
      <alignment horizontal="right" vertical="top" wrapText="1"/>
      <protection locked="0"/>
    </xf>
    <xf numFmtId="3" fontId="26" fillId="34" borderId="88" xfId="0" applyNumberFormat="1" applyFont="1" applyFill="1" applyBorder="1" applyAlignment="1" applyProtection="1">
      <alignment horizontal="right" vertical="top" wrapText="1"/>
      <protection locked="0"/>
    </xf>
    <xf numFmtId="0" fontId="31" fillId="34" borderId="54" xfId="0" applyFont="1" applyFill="1" applyBorder="1" applyAlignment="1">
      <alignment/>
    </xf>
    <xf numFmtId="0" fontId="33" fillId="34" borderId="54" xfId="0" applyFont="1" applyFill="1" applyBorder="1" applyAlignment="1">
      <alignment/>
    </xf>
    <xf numFmtId="0" fontId="31" fillId="0" borderId="54" xfId="0" applyFont="1" applyBorder="1" applyAlignment="1">
      <alignment/>
    </xf>
    <xf numFmtId="0" fontId="0" fillId="35" borderId="54" xfId="0" applyFont="1" applyFill="1" applyBorder="1" applyAlignment="1">
      <alignment/>
    </xf>
    <xf numFmtId="0" fontId="0" fillId="33" borderId="54" xfId="0" applyFill="1" applyBorder="1" applyAlignment="1">
      <alignment/>
    </xf>
    <xf numFmtId="0" fontId="22" fillId="34" borderId="54" xfId="0" applyFont="1" applyFill="1" applyBorder="1" applyAlignment="1">
      <alignment/>
    </xf>
    <xf numFmtId="0" fontId="21" fillId="0" borderId="54" xfId="0" applyFont="1" applyBorder="1" applyAlignment="1">
      <alignment/>
    </xf>
    <xf numFmtId="0" fontId="21" fillId="35" borderId="54" xfId="0" applyFont="1" applyFill="1" applyBorder="1" applyAlignment="1">
      <alignment/>
    </xf>
    <xf numFmtId="0" fontId="22" fillId="0" borderId="54" xfId="0" applyFont="1" applyBorder="1" applyAlignment="1">
      <alignment/>
    </xf>
    <xf numFmtId="0" fontId="0" fillId="37" borderId="38" xfId="0" applyFont="1" applyFill="1" applyBorder="1" applyAlignment="1">
      <alignment/>
    </xf>
    <xf numFmtId="0" fontId="0" fillId="37" borderId="38" xfId="0" applyFont="1" applyFill="1" applyBorder="1" applyAlignment="1">
      <alignment/>
    </xf>
    <xf numFmtId="0" fontId="26" fillId="0" borderId="89" xfId="0" applyFont="1" applyBorder="1" applyAlignment="1">
      <alignment horizontal="right" vertical="top" wrapText="1"/>
    </xf>
    <xf numFmtId="3" fontId="8" fillId="33" borderId="0" xfId="0" applyNumberFormat="1" applyFont="1" applyFill="1" applyBorder="1" applyAlignment="1">
      <alignment horizontal="center" vertical="top" wrapText="1"/>
    </xf>
    <xf numFmtId="3" fontId="26" fillId="38" borderId="61" xfId="0" applyNumberFormat="1" applyFont="1" applyFill="1" applyBorder="1" applyAlignment="1" applyProtection="1">
      <alignment horizontal="right" vertical="top" wrapText="1"/>
      <protection locked="0"/>
    </xf>
    <xf numFmtId="0" fontId="0" fillId="38" borderId="0" xfId="0" applyFont="1" applyFill="1" applyAlignment="1">
      <alignment/>
    </xf>
    <xf numFmtId="3" fontId="26" fillId="38" borderId="38" xfId="0" applyNumberFormat="1" applyFont="1" applyFill="1" applyBorder="1" applyAlignment="1" applyProtection="1">
      <alignment horizontal="right" vertical="top" wrapText="1"/>
      <protection locked="0"/>
    </xf>
    <xf numFmtId="3" fontId="26" fillId="38" borderId="54" xfId="0" applyNumberFormat="1" applyFont="1" applyFill="1" applyBorder="1" applyAlignment="1" applyProtection="1">
      <alignment horizontal="right" vertical="top" wrapText="1"/>
      <protection locked="0"/>
    </xf>
    <xf numFmtId="3" fontId="31" fillId="34" borderId="38" xfId="0" applyNumberFormat="1" applyFont="1" applyFill="1" applyBorder="1" applyAlignment="1">
      <alignment/>
    </xf>
    <xf numFmtId="3" fontId="36" fillId="34" borderId="38" xfId="0" applyNumberFormat="1" applyFont="1" applyFill="1" applyBorder="1" applyAlignment="1">
      <alignment horizontal="right" vertical="top" wrapText="1"/>
    </xf>
    <xf numFmtId="3" fontId="2" fillId="0" borderId="75" xfId="0" applyNumberFormat="1" applyFont="1" applyBorder="1" applyAlignment="1">
      <alignment horizontal="right" vertical="top" wrapText="1"/>
    </xf>
    <xf numFmtId="0" fontId="6" fillId="10" borderId="38" xfId="0" applyFont="1" applyFill="1" applyBorder="1" applyAlignment="1">
      <alignment vertical="top" wrapText="1"/>
    </xf>
    <xf numFmtId="3" fontId="6" fillId="10" borderId="38" xfId="0" applyNumberFormat="1" applyFont="1" applyFill="1" applyBorder="1" applyAlignment="1">
      <alignment horizontal="center" vertical="top" wrapText="1"/>
    </xf>
    <xf numFmtId="3" fontId="2" fillId="10" borderId="38" xfId="0" applyNumberFormat="1" applyFont="1" applyFill="1" applyBorder="1" applyAlignment="1">
      <alignment horizontal="center" vertical="top" wrapText="1"/>
    </xf>
    <xf numFmtId="0" fontId="2" fillId="35" borderId="38" xfId="0" applyFont="1" applyFill="1" applyBorder="1" applyAlignment="1">
      <alignment horizontal="center" vertical="top" wrapText="1"/>
    </xf>
    <xf numFmtId="0" fontId="16" fillId="0" borderId="38" xfId="0" applyFont="1" applyBorder="1" applyAlignment="1">
      <alignment wrapText="1"/>
    </xf>
    <xf numFmtId="0" fontId="16" fillId="0" borderId="38" xfId="0" applyFont="1" applyBorder="1" applyAlignment="1">
      <alignment horizontal="left" wrapText="1"/>
    </xf>
    <xf numFmtId="3" fontId="0" fillId="34" borderId="54" xfId="0" applyNumberFormat="1" applyFont="1" applyFill="1" applyBorder="1" applyAlignment="1">
      <alignment/>
    </xf>
    <xf numFmtId="0" fontId="0" fillId="12" borderId="38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12" borderId="10" xfId="0" applyFill="1" applyBorder="1" applyAlignment="1">
      <alignment/>
    </xf>
    <xf numFmtId="0" fontId="0" fillId="12" borderId="13" xfId="0" applyFill="1" applyBorder="1" applyAlignment="1">
      <alignment/>
    </xf>
    <xf numFmtId="0" fontId="0" fillId="0" borderId="39" xfId="0" applyBorder="1" applyAlignment="1">
      <alignment/>
    </xf>
    <xf numFmtId="0" fontId="8" fillId="12" borderId="38" xfId="0" applyFont="1" applyFill="1" applyBorder="1" applyAlignment="1">
      <alignment horizontal="center" vertical="center" wrapText="1"/>
    </xf>
    <xf numFmtId="0" fontId="8" fillId="12" borderId="90" xfId="0" applyFont="1" applyFill="1" applyBorder="1" applyAlignment="1">
      <alignment horizontal="center" vertical="top" wrapText="1"/>
    </xf>
    <xf numFmtId="0" fontId="8" fillId="12" borderId="24" xfId="0" applyFont="1" applyFill="1" applyBorder="1" applyAlignment="1">
      <alignment horizontal="center" vertical="top" wrapText="1"/>
    </xf>
    <xf numFmtId="0" fontId="1" fillId="12" borderId="90" xfId="0" applyFont="1" applyFill="1" applyBorder="1" applyAlignment="1">
      <alignment horizontal="center" vertical="top" wrapText="1"/>
    </xf>
    <xf numFmtId="0" fontId="1" fillId="12" borderId="24" xfId="0" applyFont="1" applyFill="1" applyBorder="1" applyAlignment="1">
      <alignment horizontal="center" vertical="top" wrapText="1"/>
    </xf>
    <xf numFmtId="0" fontId="6" fillId="12" borderId="18" xfId="0" applyFont="1" applyFill="1" applyBorder="1" applyAlignment="1">
      <alignment vertical="top" wrapText="1"/>
    </xf>
    <xf numFmtId="0" fontId="1" fillId="12" borderId="91" xfId="0" applyFont="1" applyFill="1" applyBorder="1" applyAlignment="1">
      <alignment vertical="top" wrapText="1"/>
    </xf>
    <xf numFmtId="0" fontId="1" fillId="12" borderId="32" xfId="0" applyFont="1" applyFill="1" applyBorder="1" applyAlignment="1">
      <alignment vertical="top" wrapText="1"/>
    </xf>
    <xf numFmtId="0" fontId="1" fillId="12" borderId="36" xfId="0" applyFont="1" applyFill="1" applyBorder="1" applyAlignment="1">
      <alignment vertical="top" wrapText="1"/>
    </xf>
    <xf numFmtId="0" fontId="12" fillId="12" borderId="38" xfId="0" applyFont="1" applyFill="1" applyBorder="1" applyAlignment="1">
      <alignment vertical="top" wrapText="1"/>
    </xf>
    <xf numFmtId="0" fontId="8" fillId="12" borderId="55" xfId="0" applyFont="1" applyFill="1" applyBorder="1" applyAlignment="1">
      <alignment horizontal="center" vertical="top" wrapText="1"/>
    </xf>
    <xf numFmtId="0" fontId="8" fillId="12" borderId="55" xfId="0" applyFont="1" applyFill="1" applyBorder="1" applyAlignment="1">
      <alignment horizontal="justify" vertical="top" wrapText="1"/>
    </xf>
    <xf numFmtId="0" fontId="18" fillId="0" borderId="0" xfId="0" applyFont="1" applyAlignment="1">
      <alignment horizontal="center"/>
    </xf>
    <xf numFmtId="0" fontId="18" fillId="0" borderId="3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3" fontId="1" fillId="10" borderId="38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3" fontId="2" fillId="37" borderId="75" xfId="0" applyNumberFormat="1" applyFont="1" applyFill="1" applyBorder="1" applyAlignment="1">
      <alignment horizontal="right" vertical="top" wrapText="1"/>
    </xf>
    <xf numFmtId="0" fontId="21" fillId="38" borderId="38" xfId="0" applyFont="1" applyFill="1" applyBorder="1" applyAlignment="1">
      <alignment/>
    </xf>
    <xf numFmtId="0" fontId="0" fillId="38" borderId="0" xfId="0" applyFill="1" applyAlignment="1">
      <alignment/>
    </xf>
    <xf numFmtId="0" fontId="21" fillId="38" borderId="54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37" borderId="38" xfId="0" applyFont="1" applyFill="1" applyBorder="1" applyAlignment="1">
      <alignment horizontal="justify"/>
    </xf>
    <xf numFmtId="0" fontId="21" fillId="37" borderId="38" xfId="0" applyFont="1" applyFill="1" applyBorder="1" applyAlignment="1">
      <alignment/>
    </xf>
    <xf numFmtId="0" fontId="8" fillId="0" borderId="92" xfId="0" applyFont="1" applyFill="1" applyBorder="1" applyAlignment="1">
      <alignment horizontal="center" vertical="top" wrapText="1"/>
    </xf>
    <xf numFmtId="0" fontId="26" fillId="38" borderId="64" xfId="0" applyFont="1" applyFill="1" applyBorder="1" applyAlignment="1">
      <alignment horizontal="left" vertical="top" wrapText="1"/>
    </xf>
    <xf numFmtId="3" fontId="26" fillId="38" borderId="61" xfId="0" applyNumberFormat="1" applyFont="1" applyFill="1" applyBorder="1" applyAlignment="1">
      <alignment horizontal="right" vertical="top" wrapText="1"/>
    </xf>
    <xf numFmtId="3" fontId="26" fillId="38" borderId="62" xfId="0" applyNumberFormat="1" applyFont="1" applyFill="1" applyBorder="1" applyAlignment="1">
      <alignment horizontal="right" vertical="top" wrapText="1"/>
    </xf>
    <xf numFmtId="3" fontId="26" fillId="38" borderId="38" xfId="0" applyNumberFormat="1" applyFont="1" applyFill="1" applyBorder="1" applyAlignment="1">
      <alignment horizontal="right" vertical="top" wrapText="1"/>
    </xf>
    <xf numFmtId="3" fontId="26" fillId="38" borderId="54" xfId="0" applyNumberFormat="1" applyFont="1" applyFill="1" applyBorder="1" applyAlignment="1">
      <alignment horizontal="right" vertical="top" wrapText="1"/>
    </xf>
    <xf numFmtId="0" fontId="26" fillId="38" borderId="72" xfId="0" applyFont="1" applyFill="1" applyBorder="1" applyAlignment="1">
      <alignment vertical="top" wrapText="1"/>
    </xf>
    <xf numFmtId="0" fontId="40" fillId="0" borderId="0" xfId="0" applyFont="1" applyAlignment="1">
      <alignment horizontal="center"/>
    </xf>
    <xf numFmtId="0" fontId="6" fillId="39" borderId="38" xfId="0" applyFont="1" applyFill="1" applyBorder="1" applyAlignment="1">
      <alignment horizontal="center" vertical="top" wrapText="1"/>
    </xf>
    <xf numFmtId="0" fontId="6" fillId="39" borderId="38" xfId="0" applyFont="1" applyFill="1" applyBorder="1" applyAlignment="1">
      <alignment horizontal="justify" vertical="top" wrapText="1"/>
    </xf>
    <xf numFmtId="0" fontId="6" fillId="39" borderId="38" xfId="0" applyFont="1" applyFill="1" applyBorder="1" applyAlignment="1">
      <alignment horizontal="right" vertical="top" wrapText="1"/>
    </xf>
    <xf numFmtId="3" fontId="32" fillId="12" borderId="38" xfId="0" applyNumberFormat="1" applyFont="1" applyFill="1" applyBorder="1" applyAlignment="1">
      <alignment horizontal="center" vertical="top" wrapText="1"/>
    </xf>
    <xf numFmtId="1" fontId="31" fillId="12" borderId="38" xfId="0" applyNumberFormat="1" applyFont="1" applyFill="1" applyBorder="1" applyAlignment="1">
      <alignment/>
    </xf>
    <xf numFmtId="0" fontId="32" fillId="12" borderId="38" xfId="0" applyFont="1" applyFill="1" applyBorder="1" applyAlignment="1">
      <alignment horizontal="center" vertical="top" wrapText="1"/>
    </xf>
    <xf numFmtId="0" fontId="31" fillId="12" borderId="38" xfId="0" applyFont="1" applyFill="1" applyBorder="1" applyAlignment="1">
      <alignment horizontal="center"/>
    </xf>
    <xf numFmtId="3" fontId="2" fillId="40" borderId="38" xfId="0" applyNumberFormat="1" applyFont="1" applyFill="1" applyBorder="1" applyAlignment="1">
      <alignment horizontal="center" vertical="top" wrapText="1"/>
    </xf>
    <xf numFmtId="0" fontId="1" fillId="40" borderId="38" xfId="0" applyFont="1" applyFill="1" applyBorder="1" applyAlignment="1">
      <alignment horizontal="center" vertical="top" wrapText="1"/>
    </xf>
    <xf numFmtId="3" fontId="1" fillId="40" borderId="38" xfId="0" applyNumberFormat="1" applyFont="1" applyFill="1" applyBorder="1" applyAlignment="1">
      <alignment horizontal="center" vertical="top" wrapText="1"/>
    </xf>
    <xf numFmtId="0" fontId="20" fillId="40" borderId="93" xfId="0" applyFont="1" applyFill="1" applyBorder="1" applyAlignment="1">
      <alignment horizontal="center" vertical="top" wrapText="1"/>
    </xf>
    <xf numFmtId="0" fontId="20" fillId="40" borderId="94" xfId="0" applyFont="1" applyFill="1" applyBorder="1" applyAlignment="1">
      <alignment vertical="top" wrapText="1"/>
    </xf>
    <xf numFmtId="0" fontId="20" fillId="40" borderId="19" xfId="0" applyFont="1" applyFill="1" applyBorder="1" applyAlignment="1">
      <alignment vertical="top" wrapText="1"/>
    </xf>
    <xf numFmtId="0" fontId="20" fillId="40" borderId="20" xfId="0" applyFont="1" applyFill="1" applyBorder="1" applyAlignment="1">
      <alignment vertical="top" wrapText="1"/>
    </xf>
    <xf numFmtId="0" fontId="1" fillId="40" borderId="95" xfId="0" applyFont="1" applyFill="1" applyBorder="1" applyAlignment="1">
      <alignment horizontal="center" vertical="top" wrapText="1"/>
    </xf>
    <xf numFmtId="0" fontId="23" fillId="40" borderId="41" xfId="0" applyFont="1" applyFill="1" applyBorder="1" applyAlignment="1">
      <alignment horizontal="center" vertical="top" wrapText="1"/>
    </xf>
    <xf numFmtId="0" fontId="25" fillId="40" borderId="41" xfId="0" applyFont="1" applyFill="1" applyBorder="1" applyAlignment="1">
      <alignment horizontal="center"/>
    </xf>
    <xf numFmtId="0" fontId="1" fillId="40" borderId="49" xfId="0" applyFont="1" applyFill="1" applyBorder="1" applyAlignment="1">
      <alignment horizontal="right" vertical="top" wrapText="1"/>
    </xf>
    <xf numFmtId="0" fontId="23" fillId="40" borderId="18" xfId="0" applyFont="1" applyFill="1" applyBorder="1" applyAlignment="1">
      <alignment horizontal="center" vertical="top" wrapText="1"/>
    </xf>
    <xf numFmtId="0" fontId="25" fillId="40" borderId="18" xfId="0" applyFont="1" applyFill="1" applyBorder="1" applyAlignment="1">
      <alignment horizontal="center"/>
    </xf>
    <xf numFmtId="0" fontId="31" fillId="40" borderId="47" xfId="0" applyFont="1" applyFill="1" applyBorder="1" applyAlignment="1">
      <alignment/>
    </xf>
    <xf numFmtId="0" fontId="31" fillId="40" borderId="36" xfId="0" applyFont="1" applyFill="1" applyBorder="1" applyAlignment="1">
      <alignment/>
    </xf>
    <xf numFmtId="0" fontId="0" fillId="40" borderId="36" xfId="0" applyFill="1" applyBorder="1" applyAlignment="1">
      <alignment/>
    </xf>
    <xf numFmtId="0" fontId="0" fillId="40" borderId="38" xfId="0" applyFill="1" applyBorder="1" applyAlignment="1">
      <alignment/>
    </xf>
    <xf numFmtId="0" fontId="31" fillId="40" borderId="38" xfId="0" applyFont="1" applyFill="1" applyBorder="1" applyAlignment="1">
      <alignment/>
    </xf>
    <xf numFmtId="3" fontId="15" fillId="0" borderId="38" xfId="0" applyNumberFormat="1" applyFont="1" applyBorder="1" applyAlignment="1">
      <alignment horizontal="center" vertical="top" wrapText="1"/>
    </xf>
    <xf numFmtId="1" fontId="40" fillId="0" borderId="38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 horizontal="right" vertical="top" wrapText="1"/>
    </xf>
    <xf numFmtId="3" fontId="1" fillId="0" borderId="51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 readingOrder="1"/>
    </xf>
    <xf numFmtId="0" fontId="15" fillId="0" borderId="38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right" vertical="top" wrapText="1"/>
    </xf>
    <xf numFmtId="0" fontId="1" fillId="0" borderId="38" xfId="0" applyFont="1" applyBorder="1" applyAlignment="1">
      <alignment horizontal="right" vertical="top" wrapText="1"/>
    </xf>
    <xf numFmtId="0" fontId="23" fillId="0" borderId="38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8" xfId="0" applyFont="1" applyBorder="1" applyAlignment="1">
      <alignment vertical="top" wrapText="1"/>
    </xf>
    <xf numFmtId="0" fontId="20" fillId="0" borderId="38" xfId="0" applyFont="1" applyBorder="1" applyAlignment="1">
      <alignment vertical="top" wrapText="1"/>
    </xf>
    <xf numFmtId="0" fontId="24" fillId="0" borderId="38" xfId="0" applyFont="1" applyBorder="1" applyAlignment="1">
      <alignment horizontal="right" vertical="top" wrapText="1"/>
    </xf>
    <xf numFmtId="0" fontId="20" fillId="0" borderId="38" xfId="0" applyFont="1" applyBorder="1" applyAlignment="1">
      <alignment horizontal="right" vertical="top" wrapText="1"/>
    </xf>
    <xf numFmtId="0" fontId="20" fillId="0" borderId="38" xfId="0" applyFont="1" applyBorder="1" applyAlignment="1">
      <alignment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8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right" vertical="top" wrapText="1"/>
    </xf>
    <xf numFmtId="3" fontId="1" fillId="0" borderId="96" xfId="0" applyNumberFormat="1" applyFont="1" applyBorder="1" applyAlignment="1">
      <alignment horizontal="right" vertical="top" wrapText="1"/>
    </xf>
    <xf numFmtId="0" fontId="39" fillId="12" borderId="38" xfId="0" applyFont="1" applyFill="1" applyBorder="1" applyAlignment="1">
      <alignment vertical="top" wrapText="1"/>
    </xf>
    <xf numFmtId="0" fontId="0" fillId="41" borderId="47" xfId="0" applyFont="1" applyFill="1" applyBorder="1" applyAlignment="1">
      <alignment/>
    </xf>
    <xf numFmtId="0" fontId="0" fillId="41" borderId="36" xfId="0" applyFill="1" applyBorder="1" applyAlignment="1">
      <alignment/>
    </xf>
    <xf numFmtId="3" fontId="25" fillId="0" borderId="39" xfId="0" applyNumberFormat="1" applyFont="1" applyFill="1" applyBorder="1" applyAlignment="1">
      <alignment horizontal="right" vertical="top" wrapText="1"/>
    </xf>
    <xf numFmtId="0" fontId="8" fillId="0" borderId="38" xfId="0" applyFont="1" applyFill="1" applyBorder="1" applyAlignment="1">
      <alignment horizontal="right" vertical="top" wrapText="1"/>
    </xf>
    <xf numFmtId="3" fontId="8" fillId="0" borderId="38" xfId="0" applyNumberFormat="1" applyFont="1" applyFill="1" applyBorder="1" applyAlignment="1">
      <alignment horizontal="right" vertical="top" wrapText="1"/>
    </xf>
    <xf numFmtId="0" fontId="25" fillId="0" borderId="38" xfId="0" applyFont="1" applyFill="1" applyBorder="1" applyAlignment="1">
      <alignment horizontal="right" vertical="top" wrapText="1"/>
    </xf>
    <xf numFmtId="0" fontId="6" fillId="0" borderId="38" xfId="0" applyFont="1" applyFill="1" applyBorder="1" applyAlignment="1">
      <alignment vertical="top" wrapText="1"/>
    </xf>
    <xf numFmtId="0" fontId="0" fillId="0" borderId="97" xfId="0" applyBorder="1" applyAlignment="1">
      <alignment/>
    </xf>
    <xf numFmtId="0" fontId="0" fillId="0" borderId="0" xfId="0" applyAlignment="1">
      <alignment wrapText="1"/>
    </xf>
    <xf numFmtId="3" fontId="2" fillId="0" borderId="48" xfId="0" applyNumberFormat="1" applyFont="1" applyBorder="1" applyAlignment="1">
      <alignment horizontal="right" vertical="top" readingOrder="1"/>
    </xf>
    <xf numFmtId="3" fontId="1" fillId="0" borderId="15" xfId="0" applyNumberFormat="1" applyFont="1" applyBorder="1" applyAlignment="1">
      <alignment horizontal="right" vertical="top" readingOrder="1"/>
    </xf>
    <xf numFmtId="0" fontId="0" fillId="0" borderId="65" xfId="0" applyBorder="1" applyAlignment="1">
      <alignment readingOrder="1"/>
    </xf>
    <xf numFmtId="0" fontId="2" fillId="0" borderId="60" xfId="0" applyFont="1" applyBorder="1" applyAlignment="1">
      <alignment horizontal="right" vertical="top" wrapText="1"/>
    </xf>
    <xf numFmtId="0" fontId="16" fillId="12" borderId="38" xfId="0" applyFont="1" applyFill="1" applyBorder="1" applyAlignment="1">
      <alignment horizontal="left" vertical="center" wrapText="1"/>
    </xf>
    <xf numFmtId="0" fontId="8" fillId="12" borderId="38" xfId="0" applyFont="1" applyFill="1" applyBorder="1" applyAlignment="1">
      <alignment vertical="center" wrapText="1"/>
    </xf>
    <xf numFmtId="0" fontId="1" fillId="0" borderId="98" xfId="0" applyFont="1" applyBorder="1" applyAlignment="1">
      <alignment horizontal="left" vertical="top" readingOrder="1"/>
    </xf>
    <xf numFmtId="0" fontId="1" fillId="0" borderId="99" xfId="0" applyFont="1" applyBorder="1" applyAlignment="1">
      <alignment horizontal="left" vertical="top" readingOrder="1"/>
    </xf>
    <xf numFmtId="0" fontId="1" fillId="0" borderId="100" xfId="0" applyFont="1" applyBorder="1" applyAlignment="1">
      <alignment horizontal="left" vertical="top" readingOrder="1"/>
    </xf>
    <xf numFmtId="0" fontId="2" fillId="0" borderId="54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37" borderId="54" xfId="0" applyFont="1" applyFill="1" applyBorder="1" applyAlignment="1">
      <alignment horizontal="left" vertical="top" wrapText="1"/>
    </xf>
    <xf numFmtId="0" fontId="2" fillId="37" borderId="72" xfId="0" applyFont="1" applyFill="1" applyBorder="1" applyAlignment="1">
      <alignment horizontal="left" vertical="top" wrapText="1"/>
    </xf>
    <xf numFmtId="0" fontId="2" fillId="37" borderId="53" xfId="0" applyFont="1" applyFill="1" applyBorder="1" applyAlignment="1">
      <alignment horizontal="left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left" vertical="top" wrapText="1"/>
    </xf>
    <xf numFmtId="0" fontId="6" fillId="0" borderId="72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2" fillId="33" borderId="54" xfId="0" applyFont="1" applyFill="1" applyBorder="1" applyAlignment="1">
      <alignment horizontal="center" vertical="top" wrapText="1"/>
    </xf>
    <xf numFmtId="0" fontId="2" fillId="33" borderId="53" xfId="0" applyFont="1" applyFill="1" applyBorder="1" applyAlignment="1">
      <alignment horizontal="center" vertical="top" wrapText="1"/>
    </xf>
    <xf numFmtId="0" fontId="2" fillId="33" borderId="57" xfId="0" applyFont="1" applyFill="1" applyBorder="1" applyAlignment="1">
      <alignment horizontal="center" vertical="top" wrapText="1"/>
    </xf>
    <xf numFmtId="0" fontId="2" fillId="33" borderId="101" xfId="0" applyFont="1" applyFill="1" applyBorder="1" applyAlignment="1">
      <alignment horizontal="center" vertical="top" wrapText="1"/>
    </xf>
    <xf numFmtId="0" fontId="2" fillId="33" borderId="102" xfId="0" applyFont="1" applyFill="1" applyBorder="1" applyAlignment="1">
      <alignment horizontal="center" vertical="top" wrapText="1"/>
    </xf>
    <xf numFmtId="0" fontId="2" fillId="0" borderId="54" xfId="0" applyFont="1" applyBorder="1" applyAlignment="1">
      <alignment horizontal="right" vertical="top" wrapText="1"/>
    </xf>
    <xf numFmtId="0" fontId="2" fillId="0" borderId="72" xfId="0" applyFont="1" applyBorder="1" applyAlignment="1">
      <alignment horizontal="right" vertical="top" wrapText="1"/>
    </xf>
    <xf numFmtId="0" fontId="2" fillId="0" borderId="53" xfId="0" applyFont="1" applyBorder="1" applyAlignment="1">
      <alignment horizontal="right" vertical="top" wrapText="1"/>
    </xf>
    <xf numFmtId="0" fontId="2" fillId="33" borderId="103" xfId="0" applyFont="1" applyFill="1" applyBorder="1" applyAlignment="1">
      <alignment horizontal="left" vertical="top" wrapText="1"/>
    </xf>
    <xf numFmtId="0" fontId="2" fillId="33" borderId="104" xfId="0" applyFont="1" applyFill="1" applyBorder="1" applyAlignment="1">
      <alignment horizontal="left" vertical="top" wrapText="1"/>
    </xf>
    <xf numFmtId="0" fontId="2" fillId="33" borderId="105" xfId="0" applyFont="1" applyFill="1" applyBorder="1" applyAlignment="1">
      <alignment horizontal="left" vertical="top" wrapText="1"/>
    </xf>
    <xf numFmtId="0" fontId="2" fillId="33" borderId="74" xfId="0" applyFont="1" applyFill="1" applyBorder="1" applyAlignment="1">
      <alignment horizontal="center" vertical="top" wrapText="1"/>
    </xf>
    <xf numFmtId="0" fontId="2" fillId="33" borderId="106" xfId="0" applyFont="1" applyFill="1" applyBorder="1" applyAlignment="1">
      <alignment horizontal="center" vertical="top" wrapText="1"/>
    </xf>
    <xf numFmtId="0" fontId="2" fillId="33" borderId="72" xfId="0" applyFont="1" applyFill="1" applyBorder="1" applyAlignment="1">
      <alignment horizontal="center" vertical="top" wrapText="1"/>
    </xf>
    <xf numFmtId="0" fontId="2" fillId="33" borderId="107" xfId="0" applyFont="1" applyFill="1" applyBorder="1" applyAlignment="1">
      <alignment horizontal="center" vertical="top" wrapText="1"/>
    </xf>
    <xf numFmtId="0" fontId="2" fillId="0" borderId="54" xfId="0" applyFont="1" applyBorder="1" applyAlignment="1">
      <alignment vertical="top" wrapText="1"/>
    </xf>
    <xf numFmtId="0" fontId="2" fillId="0" borderId="72" xfId="0" applyFont="1" applyBorder="1" applyAlignment="1">
      <alignment vertical="top" wrapText="1"/>
    </xf>
    <xf numFmtId="0" fontId="2" fillId="0" borderId="53" xfId="0" applyFont="1" applyBorder="1" applyAlignment="1">
      <alignment vertical="top" wrapText="1"/>
    </xf>
    <xf numFmtId="0" fontId="2" fillId="34" borderId="54" xfId="0" applyFont="1" applyFill="1" applyBorder="1" applyAlignment="1">
      <alignment vertical="top" wrapText="1"/>
    </xf>
    <xf numFmtId="0" fontId="2" fillId="34" borderId="72" xfId="0" applyFont="1" applyFill="1" applyBorder="1" applyAlignment="1">
      <alignment vertical="top" wrapText="1"/>
    </xf>
    <xf numFmtId="0" fontId="2" fillId="34" borderId="53" xfId="0" applyFont="1" applyFill="1" applyBorder="1" applyAlignment="1">
      <alignment vertical="top" wrapText="1"/>
    </xf>
    <xf numFmtId="0" fontId="2" fillId="0" borderId="38" xfId="0" applyFont="1" applyBorder="1" applyAlignment="1">
      <alignment horizontal="center" vertical="top" wrapText="1"/>
    </xf>
    <xf numFmtId="0" fontId="5" fillId="0" borderId="108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0" fontId="5" fillId="0" borderId="53" xfId="0" applyFont="1" applyBorder="1" applyAlignment="1">
      <alignment vertical="top" wrapText="1"/>
    </xf>
    <xf numFmtId="0" fontId="2" fillId="34" borderId="54" xfId="0" applyFont="1" applyFill="1" applyBorder="1" applyAlignment="1">
      <alignment horizontal="left" vertical="top" wrapText="1"/>
    </xf>
    <xf numFmtId="0" fontId="2" fillId="34" borderId="72" xfId="0" applyFont="1" applyFill="1" applyBorder="1" applyAlignment="1">
      <alignment horizontal="left" vertical="top" wrapText="1"/>
    </xf>
    <xf numFmtId="0" fontId="2" fillId="34" borderId="53" xfId="0" applyFont="1" applyFill="1" applyBorder="1" applyAlignment="1">
      <alignment horizontal="left" vertical="top" wrapText="1"/>
    </xf>
    <xf numFmtId="0" fontId="2" fillId="0" borderId="98" xfId="0" applyFont="1" applyBorder="1" applyAlignment="1">
      <alignment horizontal="left" vertical="top" wrapText="1"/>
    </xf>
    <xf numFmtId="0" fontId="2" fillId="0" borderId="99" xfId="0" applyFont="1" applyBorder="1" applyAlignment="1">
      <alignment horizontal="left" vertical="top" wrapText="1"/>
    </xf>
    <xf numFmtId="0" fontId="2" fillId="0" borderId="100" xfId="0" applyFont="1" applyBorder="1" applyAlignment="1">
      <alignment horizontal="left" vertical="top" wrapText="1"/>
    </xf>
    <xf numFmtId="0" fontId="2" fillId="34" borderId="38" xfId="0" applyFont="1" applyFill="1" applyBorder="1" applyAlignment="1">
      <alignment horizontal="left" vertical="top" wrapText="1"/>
    </xf>
    <xf numFmtId="0" fontId="2" fillId="0" borderId="62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left" vertical="top" wrapText="1"/>
    </xf>
    <xf numFmtId="0" fontId="2" fillId="0" borderId="88" xfId="0" applyFont="1" applyBorder="1" applyAlignment="1">
      <alignment horizontal="left" vertical="top" wrapText="1"/>
    </xf>
    <xf numFmtId="0" fontId="2" fillId="0" borderId="109" xfId="0" applyFont="1" applyBorder="1" applyAlignment="1">
      <alignment horizontal="left" vertical="top" wrapText="1"/>
    </xf>
    <xf numFmtId="0" fontId="2" fillId="0" borderId="110" xfId="0" applyFont="1" applyBorder="1" applyAlignment="1">
      <alignment horizontal="left" vertical="top" wrapText="1"/>
    </xf>
    <xf numFmtId="3" fontId="2" fillId="0" borderId="48" xfId="0" applyNumberFormat="1" applyFont="1" applyBorder="1" applyAlignment="1">
      <alignment horizontal="right" vertical="top" wrapText="1"/>
    </xf>
    <xf numFmtId="3" fontId="2" fillId="0" borderId="35" xfId="0" applyNumberFormat="1" applyFont="1" applyBorder="1" applyAlignment="1">
      <alignment horizontal="right" vertical="top" wrapText="1"/>
    </xf>
    <xf numFmtId="0" fontId="2" fillId="35" borderId="38" xfId="0" applyFont="1" applyFill="1" applyBorder="1" applyAlignment="1">
      <alignment horizontal="left" vertical="top" wrapText="1"/>
    </xf>
    <xf numFmtId="0" fontId="6" fillId="39" borderId="38" xfId="0" applyFont="1" applyFill="1" applyBorder="1" applyAlignment="1">
      <alignment horizontal="justify" vertical="top" wrapText="1"/>
    </xf>
    <xf numFmtId="0" fontId="28" fillId="35" borderId="38" xfId="0" applyFont="1" applyFill="1" applyBorder="1" applyAlignment="1">
      <alignment horizontal="justify" vertical="top" wrapText="1"/>
    </xf>
    <xf numFmtId="0" fontId="32" fillId="12" borderId="38" xfId="0" applyFont="1" applyFill="1" applyBorder="1" applyAlignment="1">
      <alignment horizontal="justify" vertical="top" wrapText="1"/>
    </xf>
    <xf numFmtId="0" fontId="11" fillId="0" borderId="38" xfId="0" applyFont="1" applyBorder="1" applyAlignment="1">
      <alignment horizontal="justify" vertical="top" wrapText="1"/>
    </xf>
    <xf numFmtId="0" fontId="32" fillId="0" borderId="38" xfId="0" applyFont="1" applyBorder="1" applyAlignment="1">
      <alignment horizontal="justify" vertical="top" wrapText="1"/>
    </xf>
    <xf numFmtId="0" fontId="28" fillId="0" borderId="38" xfId="0" applyFont="1" applyBorder="1" applyAlignment="1">
      <alignment horizontal="justify" vertical="top" wrapText="1"/>
    </xf>
    <xf numFmtId="0" fontId="28" fillId="0" borderId="38" xfId="0" applyFont="1" applyBorder="1" applyAlignment="1">
      <alignment horizontal="left" vertical="top" wrapText="1"/>
    </xf>
    <xf numFmtId="0" fontId="28" fillId="0" borderId="54" xfId="0" applyFont="1" applyBorder="1" applyAlignment="1">
      <alignment horizontal="left" vertical="top" wrapText="1"/>
    </xf>
    <xf numFmtId="0" fontId="28" fillId="0" borderId="72" xfId="0" applyFont="1" applyBorder="1" applyAlignment="1">
      <alignment horizontal="left" vertical="top" wrapText="1"/>
    </xf>
    <xf numFmtId="0" fontId="28" fillId="0" borderId="53" xfId="0" applyFont="1" applyBorder="1" applyAlignment="1">
      <alignment horizontal="left" vertical="top" wrapText="1"/>
    </xf>
    <xf numFmtId="0" fontId="28" fillId="0" borderId="38" xfId="0" applyFont="1" applyBorder="1" applyAlignment="1">
      <alignment vertical="top" wrapText="1"/>
    </xf>
    <xf numFmtId="1" fontId="40" fillId="0" borderId="38" xfId="0" applyNumberFormat="1" applyFont="1" applyBorder="1" applyAlignment="1">
      <alignment/>
    </xf>
    <xf numFmtId="0" fontId="15" fillId="0" borderId="38" xfId="0" applyFont="1" applyBorder="1" applyAlignment="1">
      <alignment horizontal="center" vertical="top" wrapText="1"/>
    </xf>
    <xf numFmtId="3" fontId="15" fillId="0" borderId="38" xfId="0" applyNumberFormat="1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39" xfId="0" applyFont="1" applyBorder="1" applyAlignment="1">
      <alignment horizontal="right" vertical="top" wrapText="1"/>
    </xf>
    <xf numFmtId="0" fontId="2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0" fillId="0" borderId="38" xfId="0" applyBorder="1" applyAlignment="1">
      <alignment horizontal="left"/>
    </xf>
    <xf numFmtId="0" fontId="31" fillId="40" borderId="38" xfId="0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38" xfId="0" applyFont="1" applyBorder="1" applyAlignment="1">
      <alignment horizontal="center" vertical="center"/>
    </xf>
    <xf numFmtId="0" fontId="26" fillId="0" borderId="0" xfId="0" applyFont="1" applyAlignment="1">
      <alignment horizontal="right" vertical="top" wrapText="1"/>
    </xf>
    <xf numFmtId="0" fontId="1" fillId="12" borderId="38" xfId="0" applyFont="1" applyFill="1" applyBorder="1" applyAlignment="1">
      <alignment horizontal="center" vertical="top" wrapText="1"/>
    </xf>
    <xf numFmtId="0" fontId="26" fillId="0" borderId="38" xfId="0" applyFont="1" applyBorder="1" applyAlignment="1">
      <alignment horizontal="right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top"/>
    </xf>
    <xf numFmtId="0" fontId="8" fillId="0" borderId="111" xfId="0" applyFont="1" applyFill="1" applyBorder="1" applyAlignment="1">
      <alignment horizontal="center" vertical="top"/>
    </xf>
    <xf numFmtId="0" fontId="8" fillId="0" borderId="112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horizontal="right"/>
    </xf>
    <xf numFmtId="3" fontId="36" fillId="33" borderId="74" xfId="0" applyNumberFormat="1" applyFont="1" applyFill="1" applyBorder="1" applyAlignment="1">
      <alignment horizontal="center" vertical="top" wrapText="1"/>
    </xf>
    <xf numFmtId="3" fontId="36" fillId="33" borderId="107" xfId="0" applyNumberFormat="1" applyFont="1" applyFill="1" applyBorder="1" applyAlignment="1">
      <alignment horizontal="center" vertical="top" wrapText="1"/>
    </xf>
    <xf numFmtId="3" fontId="36" fillId="33" borderId="106" xfId="0" applyNumberFormat="1" applyFont="1" applyFill="1" applyBorder="1" applyAlignment="1">
      <alignment horizontal="center" vertical="top" wrapText="1"/>
    </xf>
    <xf numFmtId="0" fontId="26" fillId="38" borderId="54" xfId="0" applyFont="1" applyFill="1" applyBorder="1" applyAlignment="1">
      <alignment horizontal="left" vertical="top" wrapText="1"/>
    </xf>
    <xf numFmtId="0" fontId="26" fillId="38" borderId="72" xfId="0" applyFont="1" applyFill="1" applyBorder="1" applyAlignment="1">
      <alignment horizontal="left" vertical="top" wrapText="1"/>
    </xf>
    <xf numFmtId="0" fontId="29" fillId="0" borderId="0" xfId="0" applyFont="1" applyAlignment="1">
      <alignment horizontal="right"/>
    </xf>
    <xf numFmtId="0" fontId="6" fillId="38" borderId="54" xfId="0" applyFont="1" applyFill="1" applyBorder="1" applyAlignment="1">
      <alignment horizontal="left"/>
    </xf>
    <xf numFmtId="0" fontId="6" fillId="38" borderId="72" xfId="0" applyFont="1" applyFill="1" applyBorder="1" applyAlignment="1">
      <alignment horizontal="left"/>
    </xf>
    <xf numFmtId="0" fontId="6" fillId="38" borderId="53" xfId="0" applyFont="1" applyFill="1" applyBorder="1" applyAlignment="1">
      <alignment horizontal="left"/>
    </xf>
    <xf numFmtId="0" fontId="8" fillId="0" borderId="54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26" fillId="0" borderId="54" xfId="0" applyFont="1" applyBorder="1" applyAlignment="1">
      <alignment horizontal="left" vertical="top" wrapText="1"/>
    </xf>
    <xf numFmtId="0" fontId="26" fillId="0" borderId="72" xfId="0" applyFont="1" applyBorder="1" applyAlignment="1">
      <alignment horizontal="left" vertical="top" wrapText="1"/>
    </xf>
    <xf numFmtId="0" fontId="6" fillId="34" borderId="54" xfId="0" applyFont="1" applyFill="1" applyBorder="1" applyAlignment="1">
      <alignment horizontal="left"/>
    </xf>
    <xf numFmtId="0" fontId="6" fillId="34" borderId="72" xfId="0" applyFont="1" applyFill="1" applyBorder="1" applyAlignment="1">
      <alignment horizontal="left"/>
    </xf>
    <xf numFmtId="0" fontId="6" fillId="34" borderId="53" xfId="0" applyFont="1" applyFill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35" borderId="54" xfId="0" applyFont="1" applyFill="1" applyBorder="1" applyAlignment="1">
      <alignment horizontal="left"/>
    </xf>
    <xf numFmtId="0" fontId="6" fillId="35" borderId="72" xfId="0" applyFont="1" applyFill="1" applyBorder="1" applyAlignment="1">
      <alignment horizontal="left"/>
    </xf>
    <xf numFmtId="0" fontId="6" fillId="35" borderId="53" xfId="0" applyFont="1" applyFill="1" applyBorder="1" applyAlignment="1">
      <alignment horizontal="left"/>
    </xf>
    <xf numFmtId="0" fontId="32" fillId="0" borderId="54" xfId="0" applyFont="1" applyBorder="1" applyAlignment="1">
      <alignment horizontal="center"/>
    </xf>
    <xf numFmtId="0" fontId="32" fillId="0" borderId="7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6" fillId="0" borderId="79" xfId="0" applyFont="1" applyBorder="1" applyAlignment="1">
      <alignment vertical="top" wrapText="1"/>
    </xf>
    <xf numFmtId="0" fontId="36" fillId="0" borderId="58" xfId="0" applyFont="1" applyBorder="1" applyAlignment="1">
      <alignment vertical="top" wrapText="1"/>
    </xf>
    <xf numFmtId="0" fontId="36" fillId="33" borderId="54" xfId="0" applyFont="1" applyFill="1" applyBorder="1" applyAlignment="1">
      <alignment horizontal="left" vertical="top" wrapText="1"/>
    </xf>
    <xf numFmtId="0" fontId="36" fillId="33" borderId="72" xfId="0" applyFont="1" applyFill="1" applyBorder="1" applyAlignment="1">
      <alignment horizontal="left" vertical="top" wrapText="1"/>
    </xf>
    <xf numFmtId="0" fontId="36" fillId="33" borderId="53" xfId="0" applyFont="1" applyFill="1" applyBorder="1" applyAlignment="1">
      <alignment horizontal="left" vertical="top" wrapText="1"/>
    </xf>
    <xf numFmtId="0" fontId="26" fillId="0" borderId="38" xfId="0" applyFont="1" applyBorder="1" applyAlignment="1">
      <alignment horizontal="right" vertical="top" wrapText="1"/>
    </xf>
    <xf numFmtId="0" fontId="26" fillId="34" borderId="54" xfId="0" applyFont="1" applyFill="1" applyBorder="1" applyAlignment="1">
      <alignment vertical="top" wrapText="1"/>
    </xf>
    <xf numFmtId="0" fontId="26" fillId="34" borderId="72" xfId="0" applyFont="1" applyFill="1" applyBorder="1" applyAlignment="1">
      <alignment vertical="top" wrapText="1"/>
    </xf>
    <xf numFmtId="0" fontId="26" fillId="34" borderId="53" xfId="0" applyFont="1" applyFill="1" applyBorder="1" applyAlignment="1">
      <alignment vertical="top" wrapText="1"/>
    </xf>
    <xf numFmtId="0" fontId="26" fillId="0" borderId="53" xfId="0" applyFont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/>
    </xf>
    <xf numFmtId="0" fontId="0" fillId="34" borderId="72" xfId="0" applyFont="1" applyFill="1" applyBorder="1" applyAlignment="1">
      <alignment horizontal="left"/>
    </xf>
    <xf numFmtId="0" fontId="0" fillId="34" borderId="53" xfId="0" applyFont="1" applyFill="1" applyBorder="1" applyAlignment="1">
      <alignment horizontal="left"/>
    </xf>
    <xf numFmtId="0" fontId="36" fillId="0" borderId="98" xfId="0" applyFont="1" applyBorder="1" applyAlignment="1">
      <alignment vertical="top" wrapText="1"/>
    </xf>
    <xf numFmtId="0" fontId="36" fillId="0" borderId="99" xfId="0" applyFont="1" applyBorder="1" applyAlignment="1">
      <alignment vertical="top" wrapText="1"/>
    </xf>
    <xf numFmtId="0" fontId="36" fillId="0" borderId="100" xfId="0" applyFont="1" applyBorder="1" applyAlignment="1">
      <alignment vertical="top" wrapText="1"/>
    </xf>
    <xf numFmtId="0" fontId="36" fillId="33" borderId="74" xfId="0" applyFont="1" applyFill="1" applyBorder="1" applyAlignment="1">
      <alignment horizontal="left" vertical="top" wrapText="1"/>
    </xf>
    <xf numFmtId="0" fontId="36" fillId="33" borderId="107" xfId="0" applyFont="1" applyFill="1" applyBorder="1" applyAlignment="1">
      <alignment horizontal="left" vertical="top" wrapText="1"/>
    </xf>
    <xf numFmtId="0" fontId="36" fillId="33" borderId="106" xfId="0" applyFont="1" applyFill="1" applyBorder="1" applyAlignment="1">
      <alignment horizontal="left" vertical="top" wrapText="1"/>
    </xf>
    <xf numFmtId="0" fontId="26" fillId="0" borderId="54" xfId="0" applyFont="1" applyBorder="1" applyAlignment="1">
      <alignment horizontal="right" vertical="top" wrapText="1"/>
    </xf>
    <xf numFmtId="0" fontId="26" fillId="0" borderId="72" xfId="0" applyFont="1" applyBorder="1" applyAlignment="1">
      <alignment horizontal="right" vertical="top" wrapText="1"/>
    </xf>
    <xf numFmtId="0" fontId="26" fillId="0" borderId="53" xfId="0" applyFont="1" applyBorder="1" applyAlignment="1">
      <alignment horizontal="right" vertical="top" wrapText="1"/>
    </xf>
    <xf numFmtId="0" fontId="26" fillId="34" borderId="38" xfId="0" applyFont="1" applyFill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38" xfId="0" applyFont="1" applyBorder="1" applyAlignment="1">
      <alignment vertical="top" wrapText="1"/>
    </xf>
    <xf numFmtId="0" fontId="26" fillId="34" borderId="54" xfId="0" applyFont="1" applyFill="1" applyBorder="1" applyAlignment="1">
      <alignment horizontal="left" vertical="top" wrapText="1"/>
    </xf>
    <xf numFmtId="0" fontId="26" fillId="34" borderId="72" xfId="0" applyFont="1" applyFill="1" applyBorder="1" applyAlignment="1">
      <alignment horizontal="left" vertical="top" wrapText="1"/>
    </xf>
    <xf numFmtId="0" fontId="26" fillId="34" borderId="53" xfId="0" applyFont="1" applyFill="1" applyBorder="1" applyAlignment="1">
      <alignment horizontal="left" vertical="top" wrapText="1"/>
    </xf>
    <xf numFmtId="0" fontId="36" fillId="33" borderId="54" xfId="0" applyFont="1" applyFill="1" applyBorder="1" applyAlignment="1">
      <alignment horizontal="center" vertical="top" wrapText="1"/>
    </xf>
    <xf numFmtId="0" fontId="36" fillId="33" borderId="72" xfId="0" applyFont="1" applyFill="1" applyBorder="1" applyAlignment="1">
      <alignment horizontal="center" vertical="top" wrapText="1"/>
    </xf>
    <xf numFmtId="0" fontId="36" fillId="33" borderId="53" xfId="0" applyFont="1" applyFill="1" applyBorder="1" applyAlignment="1">
      <alignment horizontal="center" vertical="top" wrapText="1"/>
    </xf>
    <xf numFmtId="0" fontId="36" fillId="33" borderId="74" xfId="0" applyFont="1" applyFill="1" applyBorder="1" applyAlignment="1">
      <alignment horizontal="center" vertical="top" wrapText="1"/>
    </xf>
    <xf numFmtId="0" fontId="36" fillId="33" borderId="107" xfId="0" applyFont="1" applyFill="1" applyBorder="1" applyAlignment="1">
      <alignment horizontal="center" vertical="top" wrapText="1"/>
    </xf>
    <xf numFmtId="0" fontId="36" fillId="33" borderId="106" xfId="0" applyFont="1" applyFill="1" applyBorder="1" applyAlignment="1">
      <alignment horizontal="center" vertical="top" wrapText="1"/>
    </xf>
    <xf numFmtId="0" fontId="26" fillId="34" borderId="54" xfId="0" applyFont="1" applyFill="1" applyBorder="1" applyAlignment="1">
      <alignment horizontal="left" vertical="top" wrapText="1"/>
    </xf>
    <xf numFmtId="0" fontId="26" fillId="34" borderId="72" xfId="0" applyFont="1" applyFill="1" applyBorder="1" applyAlignment="1">
      <alignment horizontal="left" vertical="top" wrapText="1"/>
    </xf>
    <xf numFmtId="0" fontId="26" fillId="34" borderId="53" xfId="0" applyFont="1" applyFill="1" applyBorder="1" applyAlignment="1">
      <alignment horizontal="left" vertical="top" wrapText="1"/>
    </xf>
    <xf numFmtId="0" fontId="36" fillId="33" borderId="57" xfId="0" applyFont="1" applyFill="1" applyBorder="1" applyAlignment="1">
      <alignment horizontal="center" vertical="top" wrapText="1"/>
    </xf>
    <xf numFmtId="0" fontId="36" fillId="33" borderId="101" xfId="0" applyFont="1" applyFill="1" applyBorder="1" applyAlignment="1">
      <alignment horizontal="center" vertical="top" wrapText="1"/>
    </xf>
    <xf numFmtId="0" fontId="36" fillId="33" borderId="102" xfId="0" applyFont="1" applyFill="1" applyBorder="1" applyAlignment="1">
      <alignment horizontal="center" vertical="top" wrapText="1"/>
    </xf>
    <xf numFmtId="0" fontId="31" fillId="35" borderId="54" xfId="0" applyFont="1" applyFill="1" applyBorder="1" applyAlignment="1">
      <alignment horizontal="left"/>
    </xf>
    <xf numFmtId="0" fontId="31" fillId="35" borderId="72" xfId="0" applyFont="1" applyFill="1" applyBorder="1" applyAlignment="1">
      <alignment horizontal="left"/>
    </xf>
    <xf numFmtId="0" fontId="31" fillId="35" borderId="53" xfId="0" applyFont="1" applyFill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72" xfId="0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34" borderId="54" xfId="0" applyFont="1" applyFill="1" applyBorder="1" applyAlignment="1">
      <alignment horizontal="left"/>
    </xf>
    <xf numFmtId="0" fontId="11" fillId="34" borderId="72" xfId="0" applyFont="1" applyFill="1" applyBorder="1" applyAlignment="1">
      <alignment horizontal="left"/>
    </xf>
    <xf numFmtId="0" fontId="11" fillId="34" borderId="53" xfId="0" applyFont="1" applyFill="1" applyBorder="1" applyAlignment="1">
      <alignment horizontal="left"/>
    </xf>
    <xf numFmtId="0" fontId="31" fillId="33" borderId="54" xfId="0" applyFont="1" applyFill="1" applyBorder="1" applyAlignment="1">
      <alignment horizontal="left"/>
    </xf>
    <xf numFmtId="0" fontId="31" fillId="33" borderId="72" xfId="0" applyFont="1" applyFill="1" applyBorder="1" applyAlignment="1">
      <alignment horizontal="left"/>
    </xf>
    <xf numFmtId="0" fontId="31" fillId="33" borderId="53" xfId="0" applyFont="1" applyFill="1" applyBorder="1" applyAlignment="1">
      <alignment horizontal="left"/>
    </xf>
    <xf numFmtId="0" fontId="11" fillId="35" borderId="54" xfId="0" applyFont="1" applyFill="1" applyBorder="1" applyAlignment="1">
      <alignment horizontal="left"/>
    </xf>
    <xf numFmtId="0" fontId="11" fillId="35" borderId="72" xfId="0" applyFont="1" applyFill="1" applyBorder="1" applyAlignment="1">
      <alignment horizontal="left"/>
    </xf>
    <xf numFmtId="0" fontId="11" fillId="35" borderId="53" xfId="0" applyFont="1" applyFill="1" applyBorder="1" applyAlignment="1">
      <alignment horizontal="left"/>
    </xf>
    <xf numFmtId="0" fontId="34" fillId="35" borderId="54" xfId="0" applyFont="1" applyFill="1" applyBorder="1" applyAlignment="1">
      <alignment horizontal="left"/>
    </xf>
    <xf numFmtId="0" fontId="34" fillId="35" borderId="72" xfId="0" applyFont="1" applyFill="1" applyBorder="1" applyAlignment="1">
      <alignment horizontal="left"/>
    </xf>
    <xf numFmtId="0" fontId="34" fillId="35" borderId="53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0" fillId="0" borderId="108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108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42" borderId="38" xfId="0" applyFont="1" applyFill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">
    <dxf>
      <fill>
        <patternFill>
          <bgColor indexed="3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ord_doc\ZSUZSA\EXCEL\K&#246;lts&#233;gvet&#233;s2006\kv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kola"/>
      <sheetName val="Óvoda"/>
      <sheetName val="Gond.kp."/>
      <sheetName val="Összesen"/>
      <sheetName val="kiadás"/>
      <sheetName val="átadott"/>
      <sheetName val="mutszámok"/>
      <sheetName val="önhiki"/>
      <sheetName val="fejlesztés"/>
    </sheetNames>
    <sheetDataSet>
      <sheetData sheetId="4">
        <row r="11">
          <cell r="B11">
            <v>16966.6</v>
          </cell>
          <cell r="C11">
            <v>5512.402</v>
          </cell>
          <cell r="D11">
            <v>16700</v>
          </cell>
        </row>
        <row r="15">
          <cell r="B15">
            <v>7442.8</v>
          </cell>
          <cell r="C15">
            <v>2215.9959999999996</v>
          </cell>
          <cell r="D15">
            <v>13000</v>
          </cell>
        </row>
        <row r="17">
          <cell r="B17">
            <v>3788.9</v>
          </cell>
          <cell r="C17">
            <v>1161.598</v>
          </cell>
          <cell r="D17">
            <v>2630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view="pageLayout" zoomScale="110" zoomScaleNormal="75" zoomScaleSheetLayoutView="80" zoomScalePageLayoutView="110" workbookViewId="0" topLeftCell="A1">
      <selection activeCell="F3" sqref="F3"/>
    </sheetView>
  </sheetViews>
  <sheetFormatPr defaultColWidth="9.140625" defaultRowHeight="12.75"/>
  <cols>
    <col min="1" max="1" width="0.13671875" style="379" customWidth="1"/>
    <col min="2" max="2" width="12.00390625" style="379" customWidth="1"/>
    <col min="3" max="3" width="0.13671875" style="379" hidden="1" customWidth="1"/>
    <col min="4" max="4" width="2.28125" style="379" hidden="1" customWidth="1"/>
    <col min="5" max="5" width="6.8515625" style="379" customWidth="1"/>
    <col min="6" max="6" width="3.8515625" style="379" customWidth="1"/>
    <col min="7" max="7" width="5.28125" style="379" customWidth="1"/>
    <col min="8" max="8" width="18.421875" style="379" customWidth="1"/>
    <col min="9" max="9" width="36.00390625" style="379" customWidth="1"/>
    <col min="10" max="10" width="35.28125" style="380" customWidth="1"/>
    <col min="11" max="11" width="10.8515625" style="379" customWidth="1"/>
    <col min="12" max="12" width="9.140625" style="379" customWidth="1"/>
    <col min="13" max="15" width="10.421875" style="379" bestFit="1" customWidth="1"/>
    <col min="16" max="16384" width="9.140625" style="379" customWidth="1"/>
  </cols>
  <sheetData>
    <row r="1" ht="12.75">
      <c r="M1" s="444"/>
    </row>
    <row r="6" ht="13.5" thickBot="1"/>
    <row r="7" spans="2:10" ht="15" customHeight="1" thickBot="1">
      <c r="B7" s="381"/>
      <c r="C7" s="382"/>
      <c r="D7" s="382"/>
      <c r="E7" s="382"/>
      <c r="F7" s="382" t="s">
        <v>1</v>
      </c>
      <c r="G7" s="382"/>
      <c r="H7" s="382"/>
      <c r="I7" s="382" t="s">
        <v>2</v>
      </c>
      <c r="J7" s="383" t="s">
        <v>262</v>
      </c>
    </row>
    <row r="8" spans="2:10" ht="15" customHeight="1">
      <c r="B8" s="384" t="s">
        <v>3</v>
      </c>
      <c r="C8" s="385"/>
      <c r="D8" s="385"/>
      <c r="E8" s="385"/>
      <c r="F8" s="385"/>
      <c r="G8" s="385"/>
      <c r="H8" s="385"/>
      <c r="I8" s="385"/>
      <c r="J8" s="386" t="s">
        <v>4</v>
      </c>
    </row>
    <row r="9" spans="2:10" ht="15" customHeight="1">
      <c r="B9" s="387" t="s">
        <v>5</v>
      </c>
      <c r="C9" s="388"/>
      <c r="D9" s="388"/>
      <c r="E9" s="388"/>
      <c r="F9" s="388" t="s">
        <v>6</v>
      </c>
      <c r="G9" s="388"/>
      <c r="H9" s="388"/>
      <c r="I9" s="388" t="s">
        <v>7</v>
      </c>
      <c r="J9" s="389"/>
    </row>
    <row r="10" spans="2:10" ht="15" customHeight="1" thickBot="1">
      <c r="B10" s="390"/>
      <c r="C10" s="391"/>
      <c r="D10" s="391"/>
      <c r="E10" s="391"/>
      <c r="F10" s="391" t="s">
        <v>8</v>
      </c>
      <c r="G10" s="391"/>
      <c r="H10" s="391"/>
      <c r="I10" s="391"/>
      <c r="J10" s="392" t="s">
        <v>260</v>
      </c>
    </row>
    <row r="11" spans="2:15" ht="15" customHeight="1" thickTop="1">
      <c r="B11" s="393" t="s">
        <v>188</v>
      </c>
      <c r="C11" s="394"/>
      <c r="D11" s="394"/>
      <c r="E11" s="394"/>
      <c r="F11" s="394"/>
      <c r="G11" s="394"/>
      <c r="H11" s="394"/>
      <c r="I11" s="394"/>
      <c r="J11" s="395">
        <f>J13+J19+J28+J36+J39</f>
        <v>167519465</v>
      </c>
      <c r="M11" s="396"/>
      <c r="N11" s="396"/>
      <c r="O11" s="396"/>
    </row>
    <row r="12" spans="2:10" ht="15" customHeight="1">
      <c r="B12" s="397" t="s">
        <v>106</v>
      </c>
      <c r="C12" s="398"/>
      <c r="D12" s="398"/>
      <c r="E12" s="398"/>
      <c r="F12" s="398"/>
      <c r="G12" s="398"/>
      <c r="H12" s="398"/>
      <c r="I12" s="398"/>
      <c r="J12" s="399"/>
    </row>
    <row r="13" spans="2:12" ht="15" customHeight="1">
      <c r="B13" s="400"/>
      <c r="C13" s="401"/>
      <c r="D13" s="402"/>
      <c r="E13" s="403" t="s">
        <v>9</v>
      </c>
      <c r="F13" s="403"/>
      <c r="G13" s="403"/>
      <c r="H13" s="403"/>
      <c r="I13" s="403"/>
      <c r="J13" s="404">
        <f>J14+J15+J16+J17+J18</f>
        <v>14816000</v>
      </c>
      <c r="L13" s="405"/>
    </row>
    <row r="14" spans="2:10" ht="15" customHeight="1">
      <c r="B14" s="400"/>
      <c r="C14" s="401"/>
      <c r="D14" s="402"/>
      <c r="E14" s="401"/>
      <c r="F14" s="401"/>
      <c r="G14" s="406" t="s">
        <v>149</v>
      </c>
      <c r="H14" s="406"/>
      <c r="I14" s="406"/>
      <c r="J14" s="407">
        <v>1389000</v>
      </c>
    </row>
    <row r="15" spans="2:12" ht="15" customHeight="1">
      <c r="B15" s="400"/>
      <c r="C15" s="401"/>
      <c r="D15" s="402"/>
      <c r="E15" s="401"/>
      <c r="F15" s="401"/>
      <c r="G15" s="406" t="s">
        <v>150</v>
      </c>
      <c r="H15" s="406"/>
      <c r="I15" s="406"/>
      <c r="J15" s="407">
        <v>9968000</v>
      </c>
      <c r="L15" s="555" t="s">
        <v>268</v>
      </c>
    </row>
    <row r="16" spans="2:12" ht="15" customHeight="1">
      <c r="B16" s="400"/>
      <c r="C16" s="401"/>
      <c r="D16" s="402"/>
      <c r="E16" s="402"/>
      <c r="F16" s="408"/>
      <c r="G16" s="409" t="s">
        <v>200</v>
      </c>
      <c r="H16" s="409"/>
      <c r="I16" s="410"/>
      <c r="J16" s="407">
        <v>2743000</v>
      </c>
      <c r="L16" s="405"/>
    </row>
    <row r="17" spans="2:12" ht="15" customHeight="1">
      <c r="B17" s="400"/>
      <c r="C17" s="401"/>
      <c r="D17" s="402"/>
      <c r="E17" s="402"/>
      <c r="F17" s="411"/>
      <c r="G17" s="412" t="s">
        <v>151</v>
      </c>
      <c r="H17" s="412"/>
      <c r="I17" s="413"/>
      <c r="J17" s="407">
        <v>715000</v>
      </c>
      <c r="L17" s="405"/>
    </row>
    <row r="18" spans="2:12" ht="15" customHeight="1">
      <c r="B18" s="400"/>
      <c r="C18" s="401"/>
      <c r="D18" s="402"/>
      <c r="E18" s="402"/>
      <c r="F18" s="411"/>
      <c r="G18" s="412" t="s">
        <v>213</v>
      </c>
      <c r="H18" s="412"/>
      <c r="I18" s="413"/>
      <c r="J18" s="407">
        <v>1000</v>
      </c>
      <c r="L18" s="405"/>
    </row>
    <row r="19" spans="2:10" ht="15" customHeight="1">
      <c r="B19" s="400"/>
      <c r="C19" s="414"/>
      <c r="D19" s="415"/>
      <c r="E19" s="416" t="s">
        <v>144</v>
      </c>
      <c r="F19" s="417"/>
      <c r="G19" s="417"/>
      <c r="H19" s="417"/>
      <c r="I19" s="418"/>
      <c r="J19" s="404">
        <f>J20+J22+J24</f>
        <v>22279000</v>
      </c>
    </row>
    <row r="20" spans="2:10" ht="15" customHeight="1">
      <c r="B20" s="400"/>
      <c r="C20" s="415"/>
      <c r="D20" s="419"/>
      <c r="E20" s="414"/>
      <c r="F20" s="414"/>
      <c r="G20" s="420" t="s">
        <v>145</v>
      </c>
      <c r="H20" s="420"/>
      <c r="I20" s="420"/>
      <c r="J20" s="421">
        <f>J21</f>
        <v>2904000</v>
      </c>
    </row>
    <row r="21" spans="2:14" ht="15" customHeight="1">
      <c r="B21" s="400"/>
      <c r="C21" s="415"/>
      <c r="D21" s="419"/>
      <c r="E21" s="414"/>
      <c r="F21" s="414"/>
      <c r="G21" s="420" t="s">
        <v>146</v>
      </c>
      <c r="H21" s="420"/>
      <c r="I21" s="420"/>
      <c r="J21" s="421">
        <v>2904000</v>
      </c>
      <c r="N21" s="405"/>
    </row>
    <row r="22" spans="2:14" ht="15" customHeight="1">
      <c r="B22" s="400"/>
      <c r="C22" s="415"/>
      <c r="D22" s="419"/>
      <c r="E22" s="415"/>
      <c r="F22" s="419"/>
      <c r="G22" s="412" t="s">
        <v>189</v>
      </c>
      <c r="H22" s="412"/>
      <c r="I22" s="413"/>
      <c r="J22" s="421">
        <f>J23</f>
        <v>14254000</v>
      </c>
      <c r="N22" s="405"/>
    </row>
    <row r="23" spans="2:14" ht="15" customHeight="1">
      <c r="B23" s="400"/>
      <c r="C23" s="415"/>
      <c r="D23" s="419"/>
      <c r="E23" s="415"/>
      <c r="F23" s="419"/>
      <c r="G23" s="412" t="s">
        <v>147</v>
      </c>
      <c r="H23" s="412"/>
      <c r="I23" s="413"/>
      <c r="J23" s="421">
        <v>14254000</v>
      </c>
      <c r="N23" s="405"/>
    </row>
    <row r="24" spans="2:10" ht="15" customHeight="1">
      <c r="B24" s="400"/>
      <c r="C24" s="415"/>
      <c r="D24" s="422"/>
      <c r="E24" s="423"/>
      <c r="F24" s="424"/>
      <c r="G24" s="409" t="s">
        <v>148</v>
      </c>
      <c r="H24" s="409"/>
      <c r="I24" s="410"/>
      <c r="J24" s="407">
        <f>J25</f>
        <v>5121000</v>
      </c>
    </row>
    <row r="25" spans="2:10" ht="15" customHeight="1">
      <c r="B25" s="400"/>
      <c r="C25" s="415"/>
      <c r="D25" s="422"/>
      <c r="E25" s="425"/>
      <c r="F25" s="426"/>
      <c r="G25" s="425" t="s">
        <v>198</v>
      </c>
      <c r="H25" s="427"/>
      <c r="I25" s="428"/>
      <c r="J25" s="429">
        <v>5121000</v>
      </c>
    </row>
    <row r="26" spans="2:10" ht="15" customHeight="1">
      <c r="B26" s="400"/>
      <c r="C26" s="401"/>
      <c r="D26" s="402"/>
      <c r="E26" s="430" t="s">
        <v>152</v>
      </c>
      <c r="F26" s="430"/>
      <c r="G26" s="430"/>
      <c r="H26" s="430"/>
      <c r="I26" s="430"/>
      <c r="J26" s="404"/>
    </row>
    <row r="27" spans="2:10" ht="15" customHeight="1">
      <c r="B27" s="400"/>
      <c r="C27" s="401"/>
      <c r="D27" s="402"/>
      <c r="E27" s="401"/>
      <c r="F27" s="401"/>
      <c r="G27" s="420"/>
      <c r="H27" s="420"/>
      <c r="I27" s="420"/>
      <c r="J27" s="421"/>
    </row>
    <row r="28" spans="2:10" ht="15" customHeight="1">
      <c r="B28" s="400"/>
      <c r="C28" s="401"/>
      <c r="D28" s="402"/>
      <c r="E28" s="403" t="s">
        <v>143</v>
      </c>
      <c r="F28" s="403"/>
      <c r="G28" s="403"/>
      <c r="H28" s="403"/>
      <c r="I28" s="403"/>
      <c r="J28" s="404">
        <f>J29+J30</f>
        <v>67687755</v>
      </c>
    </row>
    <row r="29" spans="2:10" ht="15" customHeight="1">
      <c r="B29" s="400"/>
      <c r="C29" s="401"/>
      <c r="D29" s="402"/>
      <c r="E29" s="431" t="s">
        <v>186</v>
      </c>
      <c r="F29" s="432"/>
      <c r="G29" s="432"/>
      <c r="H29" s="432"/>
      <c r="I29" s="433"/>
      <c r="J29" s="407">
        <v>31789155</v>
      </c>
    </row>
    <row r="30" spans="2:10" ht="33" customHeight="1">
      <c r="B30" s="400"/>
      <c r="C30" s="401"/>
      <c r="D30" s="402"/>
      <c r="E30" s="431" t="s">
        <v>187</v>
      </c>
      <c r="F30" s="432"/>
      <c r="G30" s="432"/>
      <c r="H30" s="432"/>
      <c r="I30" s="433"/>
      <c r="J30" s="407">
        <f>J31+J32</f>
        <v>35898600</v>
      </c>
    </row>
    <row r="31" spans="2:10" ht="17.25" customHeight="1">
      <c r="B31" s="400"/>
      <c r="C31" s="401"/>
      <c r="D31" s="402"/>
      <c r="E31" s="431" t="s">
        <v>190</v>
      </c>
      <c r="F31" s="432"/>
      <c r="G31" s="432"/>
      <c r="H31" s="432"/>
      <c r="I31" s="433"/>
      <c r="J31" s="407">
        <v>10982600</v>
      </c>
    </row>
    <row r="32" spans="2:10" ht="14.25" customHeight="1">
      <c r="B32" s="400"/>
      <c r="C32" s="401"/>
      <c r="D32" s="402"/>
      <c r="E32" s="431" t="s">
        <v>191</v>
      </c>
      <c r="F32" s="432"/>
      <c r="G32" s="432"/>
      <c r="H32" s="432"/>
      <c r="I32" s="433"/>
      <c r="J32" s="407">
        <v>24916000</v>
      </c>
    </row>
    <row r="33" spans="2:10" ht="17.25" customHeight="1">
      <c r="B33" s="400"/>
      <c r="C33" s="401"/>
      <c r="D33" s="402"/>
      <c r="E33" s="416" t="s">
        <v>162</v>
      </c>
      <c r="F33" s="434"/>
      <c r="G33" s="434"/>
      <c r="H33" s="434"/>
      <c r="I33" s="435"/>
      <c r="J33" s="404"/>
    </row>
    <row r="34" spans="2:10" ht="18.75" customHeight="1">
      <c r="B34" s="400"/>
      <c r="C34" s="401"/>
      <c r="D34" s="402"/>
      <c r="E34" s="416" t="s">
        <v>153</v>
      </c>
      <c r="F34" s="434"/>
      <c r="G34" s="434"/>
      <c r="H34" s="434"/>
      <c r="I34" s="435"/>
      <c r="J34" s="404"/>
    </row>
    <row r="35" spans="2:10" ht="18.75" customHeight="1">
      <c r="B35" s="400"/>
      <c r="C35" s="401"/>
      <c r="D35" s="402"/>
      <c r="E35" s="403" t="s">
        <v>214</v>
      </c>
      <c r="F35" s="403"/>
      <c r="G35" s="403"/>
      <c r="H35" s="403"/>
      <c r="I35" s="403"/>
      <c r="J35" s="404"/>
    </row>
    <row r="36" spans="2:10" ht="37.5" customHeight="1">
      <c r="B36" s="400"/>
      <c r="C36" s="401"/>
      <c r="D36" s="402"/>
      <c r="E36" s="431" t="s">
        <v>215</v>
      </c>
      <c r="F36" s="432"/>
      <c r="G36" s="432"/>
      <c r="H36" s="432"/>
      <c r="I36" s="433"/>
      <c r="J36" s="436">
        <f>J37+J38</f>
        <v>2235000</v>
      </c>
    </row>
    <row r="37" spans="2:10" ht="18.75" customHeight="1">
      <c r="B37" s="400"/>
      <c r="C37" s="401"/>
      <c r="D37" s="402"/>
      <c r="E37" s="431" t="s">
        <v>192</v>
      </c>
      <c r="F37" s="432"/>
      <c r="G37" s="432"/>
      <c r="H37" s="432"/>
      <c r="I37" s="433"/>
      <c r="J37" s="407">
        <v>0</v>
      </c>
    </row>
    <row r="38" spans="2:10" ht="18.75" customHeight="1">
      <c r="B38" s="400"/>
      <c r="C38" s="401"/>
      <c r="D38" s="402"/>
      <c r="E38" s="431" t="s">
        <v>191</v>
      </c>
      <c r="F38" s="432"/>
      <c r="G38" s="432"/>
      <c r="H38" s="432"/>
      <c r="I38" s="433"/>
      <c r="J38" s="407">
        <v>2235000</v>
      </c>
    </row>
    <row r="39" spans="2:16" ht="15" customHeight="1">
      <c r="B39" s="400"/>
      <c r="C39" s="401"/>
      <c r="D39" s="402"/>
      <c r="E39" s="430" t="s">
        <v>154</v>
      </c>
      <c r="F39" s="430"/>
      <c r="G39" s="430"/>
      <c r="H39" s="430"/>
      <c r="I39" s="430"/>
      <c r="J39" s="404">
        <f>J42+J43+J44</f>
        <v>60501710</v>
      </c>
      <c r="P39" s="405"/>
    </row>
    <row r="40" spans="2:10" ht="15" customHeight="1">
      <c r="B40" s="400"/>
      <c r="C40" s="401"/>
      <c r="D40" s="402"/>
      <c r="E40" s="401"/>
      <c r="F40" s="401"/>
      <c r="G40" s="437" t="s">
        <v>155</v>
      </c>
      <c r="H40" s="409"/>
      <c r="I40" s="410"/>
      <c r="J40" s="407"/>
    </row>
    <row r="41" spans="2:10" ht="15" customHeight="1">
      <c r="B41" s="400"/>
      <c r="C41" s="401"/>
      <c r="D41" s="402"/>
      <c r="E41" s="401"/>
      <c r="F41" s="401"/>
      <c r="G41" s="437" t="s">
        <v>193</v>
      </c>
      <c r="H41" s="409"/>
      <c r="I41" s="410"/>
      <c r="J41" s="421"/>
    </row>
    <row r="42" spans="2:10" ht="15" customHeight="1">
      <c r="B42" s="438"/>
      <c r="C42" s="439"/>
      <c r="D42" s="440"/>
      <c r="E42" s="401"/>
      <c r="F42" s="401"/>
      <c r="G42" s="437" t="s">
        <v>178</v>
      </c>
      <c r="H42" s="409"/>
      <c r="I42" s="410"/>
      <c r="J42" s="421">
        <v>16433063</v>
      </c>
    </row>
    <row r="43" spans="1:10" ht="15" customHeight="1">
      <c r="A43" s="584"/>
      <c r="B43" s="438"/>
      <c r="C43" s="439"/>
      <c r="D43" s="440"/>
      <c r="E43" s="401"/>
      <c r="F43" s="401"/>
      <c r="G43" s="420" t="s">
        <v>179</v>
      </c>
      <c r="H43" s="420"/>
      <c r="I43" s="420"/>
      <c r="J43" s="582">
        <v>3387512</v>
      </c>
    </row>
    <row r="44" spans="1:10" ht="15" customHeight="1">
      <c r="A44" s="584"/>
      <c r="B44" s="438"/>
      <c r="C44" s="439"/>
      <c r="D44" s="440"/>
      <c r="E44" s="401"/>
      <c r="F44" s="401"/>
      <c r="G44" s="441" t="s">
        <v>216</v>
      </c>
      <c r="H44" s="442"/>
      <c r="I44" s="443"/>
      <c r="J44" s="582">
        <v>40681135</v>
      </c>
    </row>
    <row r="45" spans="1:10" ht="15" customHeight="1" thickBot="1">
      <c r="A45" s="584"/>
      <c r="B45" s="588" t="s">
        <v>271</v>
      </c>
      <c r="C45" s="589"/>
      <c r="D45" s="589"/>
      <c r="E45" s="589"/>
      <c r="F45" s="589"/>
      <c r="G45" s="589"/>
      <c r="H45" s="589"/>
      <c r="I45" s="590"/>
      <c r="J45" s="583">
        <f>J11</f>
        <v>167519465</v>
      </c>
    </row>
  </sheetData>
  <sheetProtection/>
  <mergeCells count="1">
    <mergeCell ref="B45:I45"/>
  </mergeCells>
  <printOptions/>
  <pageMargins left="0.3181818181818182" right="0.275590551181102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&amp;C&amp;"Arial,Félkövér"&amp;12Önkormányzati bevételek&amp;"Arial,Normál"&amp;10 &amp;R2/2016.(II.25.) Kt.sz.rendelet 1. számú melléklete</oddHeader>
    <oddFooter>&amp;R&amp;8&amp;Z&amp;F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.00390625" style="0" customWidth="1"/>
    <col min="2" max="2" width="2.28125" style="0" customWidth="1"/>
    <col min="3" max="3" width="1.8515625" style="0" hidden="1" customWidth="1"/>
    <col min="4" max="4" width="50.8515625" style="0" customWidth="1"/>
    <col min="5" max="5" width="19.7109375" style="0" customWidth="1"/>
    <col min="6" max="6" width="12.00390625" style="0" hidden="1" customWidth="1"/>
    <col min="7" max="10" width="0" style="0" hidden="1" customWidth="1"/>
  </cols>
  <sheetData>
    <row r="2" spans="1:6" ht="12.75">
      <c r="A2" s="668" t="s">
        <v>279</v>
      </c>
      <c r="B2" s="676"/>
      <c r="C2" s="676"/>
      <c r="D2" s="676"/>
      <c r="E2" s="676"/>
      <c r="F2" s="111"/>
    </row>
    <row r="3" spans="1:6" ht="18.75">
      <c r="A3" s="680" t="s">
        <v>90</v>
      </c>
      <c r="B3" s="680"/>
      <c r="C3" s="680"/>
      <c r="D3" s="680"/>
      <c r="E3" s="680"/>
      <c r="F3" s="680"/>
    </row>
    <row r="4" spans="1:6" ht="18.75">
      <c r="A4" s="680" t="s">
        <v>23</v>
      </c>
      <c r="B4" s="680"/>
      <c r="C4" s="680"/>
      <c r="D4" s="680"/>
      <c r="E4" s="680"/>
      <c r="F4" s="680"/>
    </row>
    <row r="5" spans="1:6" ht="19.5" thickBot="1">
      <c r="A5" s="503"/>
      <c r="B5" s="503"/>
      <c r="C5" s="503"/>
      <c r="D5" s="503"/>
      <c r="E5" s="503"/>
      <c r="F5" s="503"/>
    </row>
    <row r="6" spans="3:10" ht="14.25" customHeight="1">
      <c r="C6" s="34" t="s">
        <v>24</v>
      </c>
      <c r="D6" s="681" t="s">
        <v>70</v>
      </c>
      <c r="E6" s="286" t="s">
        <v>71</v>
      </c>
      <c r="F6" s="282" t="s">
        <v>72</v>
      </c>
      <c r="G6" s="117" t="s">
        <v>72</v>
      </c>
      <c r="H6" s="117" t="s">
        <v>72</v>
      </c>
      <c r="I6" s="117" t="s">
        <v>72</v>
      </c>
      <c r="J6" s="117" t="s">
        <v>69</v>
      </c>
    </row>
    <row r="7" spans="3:10" ht="14.25" customHeight="1" thickBot="1">
      <c r="C7" s="112"/>
      <c r="D7" s="681"/>
      <c r="E7" s="286" t="s">
        <v>4</v>
      </c>
      <c r="F7" s="283" t="s">
        <v>73</v>
      </c>
      <c r="G7" s="118" t="s">
        <v>41</v>
      </c>
      <c r="H7" s="118" t="s">
        <v>55</v>
      </c>
      <c r="I7" s="118" t="s">
        <v>56</v>
      </c>
      <c r="J7" s="118"/>
    </row>
    <row r="8" spans="3:10" ht="14.25" customHeight="1" thickBot="1">
      <c r="C8" s="112"/>
      <c r="D8" s="504"/>
      <c r="E8" s="286" t="s">
        <v>260</v>
      </c>
      <c r="F8" s="514"/>
      <c r="G8" s="514"/>
      <c r="H8" s="514"/>
      <c r="I8" s="514"/>
      <c r="J8" s="515"/>
    </row>
    <row r="9" spans="3:10" ht="36.75" customHeight="1">
      <c r="C9" s="26"/>
      <c r="D9" s="287" t="s">
        <v>183</v>
      </c>
      <c r="E9" s="288">
        <f>SUM(E11:E19)</f>
        <v>3994000</v>
      </c>
      <c r="F9" s="284">
        <f>SUM(F10:F11)</f>
        <v>0</v>
      </c>
      <c r="G9" s="114">
        <f>SUM(G10:G11)</f>
        <v>0</v>
      </c>
      <c r="H9" s="114">
        <f>SUM(H10:H11)</f>
        <v>0</v>
      </c>
      <c r="I9" s="114">
        <f>SUM(I10:I11)</f>
        <v>0</v>
      </c>
      <c r="J9" s="329">
        <f>SUM(J10:J11)</f>
        <v>0</v>
      </c>
    </row>
    <row r="10" spans="3:10" ht="18.75" customHeight="1">
      <c r="C10" s="26"/>
      <c r="D10" s="289" t="s">
        <v>107</v>
      </c>
      <c r="E10" s="338">
        <v>500000</v>
      </c>
      <c r="F10" s="285"/>
      <c r="G10" s="115"/>
      <c r="H10" s="115"/>
      <c r="I10" s="115"/>
      <c r="J10" s="115"/>
    </row>
    <row r="11" spans="3:10" ht="18" customHeight="1">
      <c r="C11" s="26"/>
      <c r="D11" s="289" t="s">
        <v>175</v>
      </c>
      <c r="E11" s="338">
        <v>3000000</v>
      </c>
      <c r="F11" s="285"/>
      <c r="G11" s="115"/>
      <c r="H11" s="115"/>
      <c r="I11" s="115"/>
      <c r="J11" s="115"/>
    </row>
    <row r="12" spans="3:10" ht="18.75" customHeight="1">
      <c r="C12" s="26"/>
      <c r="D12" s="289" t="s">
        <v>212</v>
      </c>
      <c r="E12" s="338">
        <v>100000</v>
      </c>
      <c r="F12" s="161"/>
      <c r="G12" s="161"/>
      <c r="H12" s="161"/>
      <c r="I12" s="161"/>
      <c r="J12" s="161"/>
    </row>
    <row r="13" spans="3:10" ht="18.75" customHeight="1">
      <c r="C13" s="26"/>
      <c r="D13" s="289" t="s">
        <v>96</v>
      </c>
      <c r="E13" s="338">
        <v>21000</v>
      </c>
      <c r="F13" s="161"/>
      <c r="G13" s="161"/>
      <c r="H13" s="161"/>
      <c r="I13" s="161"/>
      <c r="J13" s="161"/>
    </row>
    <row r="14" spans="3:10" ht="18.75" customHeight="1">
      <c r="C14" s="26"/>
      <c r="D14" s="289" t="s">
        <v>97</v>
      </c>
      <c r="E14" s="338">
        <v>72000</v>
      </c>
      <c r="F14" s="161"/>
      <c r="G14" s="161"/>
      <c r="H14" s="161"/>
      <c r="I14" s="161"/>
      <c r="J14" s="161"/>
    </row>
    <row r="15" spans="3:10" ht="18.75" customHeight="1">
      <c r="C15" s="26"/>
      <c r="D15" s="289" t="s">
        <v>98</v>
      </c>
      <c r="E15" s="338">
        <v>18000</v>
      </c>
      <c r="F15" s="161"/>
      <c r="G15" s="161"/>
      <c r="H15" s="161"/>
      <c r="I15" s="161"/>
      <c r="J15" s="161"/>
    </row>
    <row r="16" spans="3:10" ht="18.75" customHeight="1">
      <c r="C16" s="26"/>
      <c r="D16" s="289" t="s">
        <v>99</v>
      </c>
      <c r="E16" s="338">
        <v>23000</v>
      </c>
      <c r="F16" s="161"/>
      <c r="G16" s="161"/>
      <c r="H16" s="161"/>
      <c r="I16" s="161"/>
      <c r="J16" s="161"/>
    </row>
    <row r="17" spans="3:10" ht="18.75" customHeight="1">
      <c r="C17" s="26"/>
      <c r="D17" s="289" t="s">
        <v>184</v>
      </c>
      <c r="E17" s="338">
        <v>500000</v>
      </c>
      <c r="F17" s="161"/>
      <c r="G17" s="161"/>
      <c r="H17" s="161"/>
      <c r="I17" s="161"/>
      <c r="J17" s="161"/>
    </row>
    <row r="18" spans="3:10" ht="18.75" customHeight="1">
      <c r="C18" s="26"/>
      <c r="D18" s="289" t="s">
        <v>243</v>
      </c>
      <c r="E18" s="338">
        <v>10000</v>
      </c>
      <c r="F18" s="161"/>
      <c r="G18" s="161"/>
      <c r="H18" s="161"/>
      <c r="I18" s="161"/>
      <c r="J18" s="161"/>
    </row>
    <row r="19" spans="3:10" ht="18.75" customHeight="1">
      <c r="C19" s="26"/>
      <c r="D19" s="289" t="s">
        <v>100</v>
      </c>
      <c r="E19" s="338">
        <v>250000</v>
      </c>
      <c r="F19" s="161"/>
      <c r="G19" s="161"/>
      <c r="H19" s="161"/>
      <c r="I19" s="161"/>
      <c r="J19" s="161"/>
    </row>
    <row r="20" spans="3:10" ht="18.75" customHeight="1">
      <c r="C20" s="26"/>
      <c r="D20" s="339" t="s">
        <v>182</v>
      </c>
      <c r="E20" s="340">
        <v>14000000</v>
      </c>
      <c r="F20" s="161"/>
      <c r="G20" s="161"/>
      <c r="H20" s="161"/>
      <c r="I20" s="161"/>
      <c r="J20" s="161"/>
    </row>
    <row r="21" spans="3:10" ht="18.75" customHeight="1">
      <c r="C21" s="26"/>
      <c r="D21" s="289" t="s">
        <v>219</v>
      </c>
      <c r="E21" s="290"/>
      <c r="F21" s="161"/>
      <c r="G21" s="161"/>
      <c r="H21" s="161"/>
      <c r="I21" s="161"/>
      <c r="J21" s="161"/>
    </row>
    <row r="22" spans="3:10" ht="18.75" customHeight="1">
      <c r="C22" s="26"/>
      <c r="D22" s="289" t="s">
        <v>185</v>
      </c>
      <c r="E22" s="290"/>
      <c r="F22" s="161"/>
      <c r="G22" s="161"/>
      <c r="H22" s="161"/>
      <c r="I22" s="161"/>
      <c r="J22" s="161"/>
    </row>
    <row r="23" spans="3:10" ht="18.75" customHeight="1">
      <c r="C23" s="26"/>
      <c r="D23" s="289" t="s">
        <v>108</v>
      </c>
      <c r="E23" s="290"/>
      <c r="F23" s="161"/>
      <c r="G23" s="161"/>
      <c r="H23" s="161"/>
      <c r="I23" s="161"/>
      <c r="J23" s="161"/>
    </row>
    <row r="24" spans="3:10" ht="18.75" customHeight="1">
      <c r="C24" s="26"/>
      <c r="D24" s="289" t="s">
        <v>220</v>
      </c>
      <c r="E24" s="290"/>
      <c r="F24" s="161"/>
      <c r="G24" s="161"/>
      <c r="H24" s="161"/>
      <c r="I24" s="161"/>
      <c r="J24" s="161"/>
    </row>
    <row r="25" spans="3:10" ht="15.75" customHeight="1">
      <c r="C25" s="26"/>
      <c r="D25" s="287" t="s">
        <v>159</v>
      </c>
      <c r="E25" s="291">
        <f>E26</f>
        <v>675647</v>
      </c>
      <c r="F25" s="167"/>
      <c r="G25" s="167"/>
      <c r="H25" s="167"/>
      <c r="I25" s="167"/>
      <c r="J25" s="167"/>
    </row>
    <row r="26" spans="3:10" ht="33.75" customHeight="1">
      <c r="C26" s="26"/>
      <c r="D26" s="516" t="s">
        <v>265</v>
      </c>
      <c r="E26" s="517">
        <v>675647</v>
      </c>
      <c r="F26" s="167"/>
      <c r="G26" s="167"/>
      <c r="H26" s="167"/>
      <c r="I26" s="167"/>
      <c r="J26" s="167"/>
    </row>
    <row r="27" spans="3:10" ht="18.75" customHeight="1" thickBot="1">
      <c r="C27" s="26"/>
      <c r="D27" s="292" t="s">
        <v>115</v>
      </c>
      <c r="E27" s="293">
        <f>E9+E20+E25</f>
        <v>18669647</v>
      </c>
      <c r="F27" s="194"/>
      <c r="G27" s="27"/>
      <c r="H27" s="27"/>
      <c r="I27" s="27"/>
      <c r="J27" s="27"/>
    </row>
    <row r="28" ht="12.75">
      <c r="D28" s="4"/>
    </row>
    <row r="29" ht="12.75">
      <c r="D29" s="4"/>
    </row>
    <row r="30" ht="12.75">
      <c r="D30" s="4"/>
    </row>
    <row r="31" ht="12.75">
      <c r="D31" s="4"/>
    </row>
  </sheetData>
  <sheetProtection/>
  <mergeCells count="4">
    <mergeCell ref="A2:E2"/>
    <mergeCell ref="A3:F3"/>
    <mergeCell ref="A4:F4"/>
    <mergeCell ref="D6:D7"/>
  </mergeCells>
  <printOptions/>
  <pageMargins left="0.75" right="0.75" top="1" bottom="1" header="0.5" footer="0.5"/>
  <pageSetup horizontalDpi="120" verticalDpi="120" orientation="portrait" paperSize="9" r:id="rId1"/>
  <headerFooter alignWithMargins="0">
    <oddFooter>&amp;R&amp;8&amp;Z&amp;F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35"/>
  <sheetViews>
    <sheetView zoomScale="70" zoomScaleNormal="70" zoomScalePageLayoutView="0" workbookViewId="0" topLeftCell="C10">
      <selection activeCell="P18" sqref="P18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18.00390625" style="0" customWidth="1"/>
    <col min="4" max="4" width="9.421875" style="0" customWidth="1"/>
    <col min="5" max="6" width="9.57421875" style="0" customWidth="1"/>
    <col min="7" max="8" width="9.28125" style="0" customWidth="1"/>
    <col min="9" max="9" width="10.00390625" style="0" customWidth="1"/>
    <col min="10" max="10" width="9.57421875" style="0" customWidth="1"/>
    <col min="11" max="11" width="9.28125" style="0" customWidth="1"/>
    <col min="12" max="12" width="9.7109375" style="0" customWidth="1"/>
    <col min="13" max="13" width="9.421875" style="0" customWidth="1"/>
    <col min="14" max="14" width="9.7109375" style="0" customWidth="1"/>
    <col min="15" max="15" width="11.140625" style="0" customWidth="1"/>
    <col min="16" max="16" width="13.00390625" style="0" customWidth="1"/>
  </cols>
  <sheetData>
    <row r="1" ht="0.75" customHeight="1">
      <c r="C1" s="5"/>
    </row>
    <row r="2" spans="1:16" ht="14.25">
      <c r="A2" s="26"/>
      <c r="B2" s="26"/>
      <c r="C2" s="682" t="s">
        <v>280</v>
      </c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</row>
    <row r="3" spans="1:16" ht="14.25">
      <c r="A3" s="26"/>
      <c r="B3" s="26"/>
      <c r="C3" s="683" t="s">
        <v>25</v>
      </c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</row>
    <row r="4" spans="1:16" ht="18.75" customHeight="1">
      <c r="A4" s="26"/>
      <c r="B4" s="26"/>
      <c r="C4" s="561"/>
      <c r="D4" s="561"/>
      <c r="E4" s="561"/>
      <c r="F4" s="562"/>
      <c r="G4" s="562"/>
      <c r="H4" s="563" t="s">
        <v>252</v>
      </c>
      <c r="I4" s="562"/>
      <c r="J4" s="564"/>
      <c r="K4" s="564"/>
      <c r="L4" s="564"/>
      <c r="M4" s="564"/>
      <c r="N4" s="564"/>
      <c r="O4" s="565"/>
      <c r="P4" s="566" t="s">
        <v>266</v>
      </c>
    </row>
    <row r="5" spans="1:16" ht="18.75" customHeight="1">
      <c r="A5" s="26"/>
      <c r="B5" s="26"/>
      <c r="C5" s="567" t="s">
        <v>20</v>
      </c>
      <c r="D5" s="567" t="s">
        <v>26</v>
      </c>
      <c r="E5" s="567" t="s">
        <v>27</v>
      </c>
      <c r="F5" s="567" t="s">
        <v>28</v>
      </c>
      <c r="G5" s="567" t="s">
        <v>29</v>
      </c>
      <c r="H5" s="567" t="s">
        <v>30</v>
      </c>
      <c r="I5" s="567" t="s">
        <v>31</v>
      </c>
      <c r="J5" s="567" t="s">
        <v>32</v>
      </c>
      <c r="K5" s="567" t="s">
        <v>33</v>
      </c>
      <c r="L5" s="567" t="s">
        <v>34</v>
      </c>
      <c r="M5" s="568" t="s">
        <v>35</v>
      </c>
      <c r="N5" s="567" t="s">
        <v>36</v>
      </c>
      <c r="O5" s="567" t="s">
        <v>37</v>
      </c>
      <c r="P5" s="568" t="s">
        <v>38</v>
      </c>
    </row>
    <row r="6" spans="1:16" ht="18.75" customHeight="1">
      <c r="A6" s="26"/>
      <c r="B6" s="26"/>
      <c r="C6" s="568" t="s">
        <v>2</v>
      </c>
      <c r="D6" s="560"/>
      <c r="E6" s="560"/>
      <c r="F6" s="569"/>
      <c r="G6" s="569"/>
      <c r="H6" s="569"/>
      <c r="I6" s="569"/>
      <c r="J6" s="557"/>
      <c r="K6" s="557"/>
      <c r="L6" s="557"/>
      <c r="M6" s="557"/>
      <c r="N6" s="557"/>
      <c r="O6" s="557"/>
      <c r="P6" s="569"/>
    </row>
    <row r="7" spans="1:16" ht="60" customHeight="1">
      <c r="A7" s="26"/>
      <c r="B7" s="26"/>
      <c r="C7" s="311" t="s">
        <v>143</v>
      </c>
      <c r="D7" s="557">
        <v>5640633</v>
      </c>
      <c r="E7" s="557">
        <v>5640633</v>
      </c>
      <c r="F7" s="557">
        <v>5640633</v>
      </c>
      <c r="G7" s="557">
        <v>5640633</v>
      </c>
      <c r="H7" s="557">
        <v>5640633</v>
      </c>
      <c r="I7" s="557">
        <v>5640633</v>
      </c>
      <c r="J7" s="557">
        <v>5640633</v>
      </c>
      <c r="K7" s="557">
        <v>5640633</v>
      </c>
      <c r="L7" s="557">
        <v>5640633</v>
      </c>
      <c r="M7" s="557">
        <v>5640633</v>
      </c>
      <c r="N7" s="557">
        <v>5640633</v>
      </c>
      <c r="O7" s="557">
        <v>5640792</v>
      </c>
      <c r="P7" s="558">
        <f>D7+E7+F7+G7+H7+I7+J7+K7+L7+M7+N7+O7</f>
        <v>67687755</v>
      </c>
    </row>
    <row r="8" spans="1:16" ht="62.25" customHeight="1">
      <c r="A8" s="26"/>
      <c r="B8" s="26"/>
      <c r="C8" s="569" t="s">
        <v>161</v>
      </c>
      <c r="D8" s="557">
        <v>0</v>
      </c>
      <c r="E8" s="557">
        <v>0</v>
      </c>
      <c r="F8" s="557">
        <v>0</v>
      </c>
      <c r="G8" s="557">
        <v>0</v>
      </c>
      <c r="H8" s="557">
        <v>0</v>
      </c>
      <c r="I8" s="557">
        <v>0</v>
      </c>
      <c r="J8" s="557">
        <v>0</v>
      </c>
      <c r="K8" s="557">
        <v>0</v>
      </c>
      <c r="L8" s="557">
        <v>0</v>
      </c>
      <c r="M8" s="557">
        <v>0</v>
      </c>
      <c r="N8" s="557">
        <v>0</v>
      </c>
      <c r="O8" s="557">
        <v>2235000</v>
      </c>
      <c r="P8" s="558">
        <f>SUM(O8)</f>
        <v>2235000</v>
      </c>
    </row>
    <row r="9" spans="1:16" ht="40.5" customHeight="1">
      <c r="A9" s="26"/>
      <c r="B9" s="26"/>
      <c r="C9" s="569" t="s">
        <v>144</v>
      </c>
      <c r="D9" s="557">
        <v>0</v>
      </c>
      <c r="E9" s="557">
        <v>0</v>
      </c>
      <c r="F9" s="557">
        <v>11139500</v>
      </c>
      <c r="G9" s="557">
        <v>0</v>
      </c>
      <c r="H9" s="557">
        <v>0</v>
      </c>
      <c r="I9" s="557">
        <v>0</v>
      </c>
      <c r="J9" s="557">
        <v>0</v>
      </c>
      <c r="K9" s="557">
        <v>0</v>
      </c>
      <c r="L9" s="557">
        <v>11139500</v>
      </c>
      <c r="M9" s="557">
        <v>0</v>
      </c>
      <c r="N9" s="557">
        <v>0</v>
      </c>
      <c r="O9" s="557">
        <v>0</v>
      </c>
      <c r="P9" s="558">
        <f>SUM(D9:O9)</f>
        <v>22279000</v>
      </c>
    </row>
    <row r="10" spans="1:16" ht="18.75" customHeight="1">
      <c r="A10" s="26"/>
      <c r="B10" s="26"/>
      <c r="C10" s="569" t="s">
        <v>10</v>
      </c>
      <c r="D10" s="557">
        <v>1234667</v>
      </c>
      <c r="E10" s="557">
        <v>1234667</v>
      </c>
      <c r="F10" s="557">
        <v>1234667</v>
      </c>
      <c r="G10" s="557">
        <v>1234667</v>
      </c>
      <c r="H10" s="557">
        <v>1234667</v>
      </c>
      <c r="I10" s="557">
        <v>1234667</v>
      </c>
      <c r="J10" s="557">
        <v>1234667</v>
      </c>
      <c r="K10" s="557">
        <v>1234667</v>
      </c>
      <c r="L10" s="557">
        <v>1234667</v>
      </c>
      <c r="M10" s="557">
        <v>1234667</v>
      </c>
      <c r="N10" s="557">
        <v>1234667</v>
      </c>
      <c r="O10" s="557">
        <v>1234663</v>
      </c>
      <c r="P10" s="558">
        <f>SUM(D10:O10)</f>
        <v>14816000</v>
      </c>
    </row>
    <row r="11" spans="1:16" ht="31.5" customHeight="1">
      <c r="A11" s="26"/>
      <c r="B11" s="26"/>
      <c r="C11" s="569" t="s">
        <v>152</v>
      </c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</row>
    <row r="12" spans="1:16" ht="46.5" customHeight="1">
      <c r="A12" s="26"/>
      <c r="B12" s="26"/>
      <c r="C12" s="311" t="s">
        <v>162</v>
      </c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</row>
    <row r="13" spans="1:16" ht="46.5" customHeight="1">
      <c r="A13" s="26"/>
      <c r="B13" s="26"/>
      <c r="C13" s="311" t="s">
        <v>199</v>
      </c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</row>
    <row r="14" spans="1:16" ht="32.25" customHeight="1">
      <c r="A14" s="26"/>
      <c r="B14" s="26"/>
      <c r="C14" s="311" t="s">
        <v>154</v>
      </c>
      <c r="D14" s="312">
        <v>0</v>
      </c>
      <c r="E14" s="557">
        <v>0</v>
      </c>
      <c r="F14" s="557">
        <v>0</v>
      </c>
      <c r="G14" s="557">
        <v>0</v>
      </c>
      <c r="H14" s="557">
        <v>0</v>
      </c>
      <c r="I14" s="557">
        <v>0</v>
      </c>
      <c r="J14" s="557">
        <v>0</v>
      </c>
      <c r="K14" s="557">
        <v>0</v>
      </c>
      <c r="L14" s="557">
        <v>0</v>
      </c>
      <c r="M14" s="557">
        <v>0</v>
      </c>
      <c r="N14" s="557">
        <v>0</v>
      </c>
      <c r="O14" s="557">
        <v>60501710</v>
      </c>
      <c r="P14" s="558">
        <f>O14</f>
        <v>60501710</v>
      </c>
    </row>
    <row r="15" spans="1:16" ht="18.75" customHeight="1">
      <c r="A15" s="26"/>
      <c r="B15" s="26"/>
      <c r="C15" s="572" t="s">
        <v>39</v>
      </c>
      <c r="D15" s="309">
        <f>SUM(D7:D14)</f>
        <v>6875300</v>
      </c>
      <c r="E15" s="309">
        <f aca="true" t="shared" si="0" ref="E15:O15">SUM(E7:E14)</f>
        <v>6875300</v>
      </c>
      <c r="F15" s="309">
        <f t="shared" si="0"/>
        <v>18014800</v>
      </c>
      <c r="G15" s="309">
        <f t="shared" si="0"/>
        <v>6875300</v>
      </c>
      <c r="H15" s="309">
        <f t="shared" si="0"/>
        <v>6875300</v>
      </c>
      <c r="I15" s="309">
        <f t="shared" si="0"/>
        <v>6875300</v>
      </c>
      <c r="J15" s="309">
        <f t="shared" si="0"/>
        <v>6875300</v>
      </c>
      <c r="K15" s="309">
        <f t="shared" si="0"/>
        <v>6875300</v>
      </c>
      <c r="L15" s="309">
        <f t="shared" si="0"/>
        <v>18014800</v>
      </c>
      <c r="M15" s="309">
        <f t="shared" si="0"/>
        <v>6875300</v>
      </c>
      <c r="N15" s="309">
        <f t="shared" si="0"/>
        <v>6875300</v>
      </c>
      <c r="O15" s="309">
        <f t="shared" si="0"/>
        <v>69612165</v>
      </c>
      <c r="P15" s="309">
        <f>P7+P8+P9+P10+P14</f>
        <v>167519465</v>
      </c>
    </row>
    <row r="16" spans="1:16" ht="18.75" customHeight="1">
      <c r="A16" s="26"/>
      <c r="B16" s="26"/>
      <c r="C16" s="363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</row>
    <row r="17" spans="1:16" ht="18.75" customHeight="1">
      <c r="A17" s="26"/>
      <c r="B17" s="26"/>
      <c r="C17" s="363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</row>
    <row r="18" spans="1:16" ht="18.75" customHeight="1">
      <c r="A18" s="26"/>
      <c r="B18" s="26"/>
      <c r="C18" s="363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6" ht="18.75" customHeight="1">
      <c r="A19" s="26"/>
      <c r="B19" s="26"/>
      <c r="C19" s="363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</row>
    <row r="20" spans="1:16" ht="18.75" customHeight="1">
      <c r="A20" s="26"/>
      <c r="B20" s="26"/>
      <c r="C20" s="684" t="s">
        <v>281</v>
      </c>
      <c r="D20" s="684"/>
      <c r="E20" s="684"/>
      <c r="F20" s="684"/>
      <c r="G20" s="684"/>
      <c r="H20" s="684"/>
      <c r="I20" s="684"/>
      <c r="J20" s="684"/>
      <c r="K20" s="684"/>
      <c r="L20" s="684"/>
      <c r="M20" s="684"/>
      <c r="N20" s="684"/>
      <c r="O20" s="684"/>
      <c r="P20" s="684"/>
    </row>
    <row r="21" spans="1:16" ht="18.75" customHeight="1">
      <c r="A21" s="26"/>
      <c r="B21" s="26"/>
      <c r="C21" s="683" t="s">
        <v>25</v>
      </c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O21" s="683"/>
      <c r="P21" s="683"/>
    </row>
    <row r="22" spans="1:16" ht="18.75" customHeight="1">
      <c r="A22" s="26"/>
      <c r="B22" s="26"/>
      <c r="C22" s="561"/>
      <c r="D22" s="561"/>
      <c r="E22" s="561"/>
      <c r="F22" s="562"/>
      <c r="G22" s="562"/>
      <c r="H22" s="563" t="s">
        <v>252</v>
      </c>
      <c r="I22" s="562"/>
      <c r="J22" s="564"/>
      <c r="K22" s="564"/>
      <c r="L22" s="564"/>
      <c r="M22" s="564"/>
      <c r="N22" s="564"/>
      <c r="O22" s="565"/>
      <c r="P22" s="566" t="s">
        <v>266</v>
      </c>
    </row>
    <row r="23" spans="1:16" ht="18.75" customHeight="1">
      <c r="A23" s="26"/>
      <c r="B23" s="26"/>
      <c r="C23" s="567" t="s">
        <v>20</v>
      </c>
      <c r="D23" s="567" t="s">
        <v>26</v>
      </c>
      <c r="E23" s="567" t="s">
        <v>27</v>
      </c>
      <c r="F23" s="567" t="s">
        <v>28</v>
      </c>
      <c r="G23" s="567" t="s">
        <v>29</v>
      </c>
      <c r="H23" s="567" t="s">
        <v>30</v>
      </c>
      <c r="I23" s="567" t="s">
        <v>31</v>
      </c>
      <c r="J23" s="567" t="s">
        <v>32</v>
      </c>
      <c r="K23" s="567" t="s">
        <v>33</v>
      </c>
      <c r="L23" s="567" t="s">
        <v>34</v>
      </c>
      <c r="M23" s="568" t="s">
        <v>35</v>
      </c>
      <c r="N23" s="567" t="s">
        <v>36</v>
      </c>
      <c r="O23" s="567" t="s">
        <v>37</v>
      </c>
      <c r="P23" s="568" t="s">
        <v>38</v>
      </c>
    </row>
    <row r="24" spans="1:16" ht="18.75" customHeight="1">
      <c r="A24" s="26"/>
      <c r="B24" s="26"/>
      <c r="C24" s="568" t="s">
        <v>18</v>
      </c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  <c r="O24" s="567"/>
      <c r="P24" s="557"/>
    </row>
    <row r="25" spans="1:16" ht="18.75" customHeight="1">
      <c r="A25" s="26"/>
      <c r="B25" s="26"/>
      <c r="C25" s="569" t="s">
        <v>13</v>
      </c>
      <c r="D25" s="557">
        <v>3177000</v>
      </c>
      <c r="E25" s="557">
        <v>3177000</v>
      </c>
      <c r="F25" s="557">
        <v>3177000</v>
      </c>
      <c r="G25" s="557">
        <v>3177000</v>
      </c>
      <c r="H25" s="557">
        <v>3177000</v>
      </c>
      <c r="I25" s="557">
        <v>3177000</v>
      </c>
      <c r="J25" s="557">
        <v>3177000</v>
      </c>
      <c r="K25" s="557">
        <v>3177000</v>
      </c>
      <c r="L25" s="557">
        <v>3177000</v>
      </c>
      <c r="M25" s="557">
        <v>3177000</v>
      </c>
      <c r="N25" s="557">
        <v>3177000</v>
      </c>
      <c r="O25" s="560">
        <v>3178000</v>
      </c>
      <c r="P25" s="557">
        <f>SUM(D25:O25)</f>
        <v>38125000</v>
      </c>
    </row>
    <row r="26" spans="1:16" ht="61.5" customHeight="1">
      <c r="A26" s="26"/>
      <c r="B26" s="26"/>
      <c r="C26" s="310" t="s">
        <v>156</v>
      </c>
      <c r="D26" s="557">
        <v>600250</v>
      </c>
      <c r="E26" s="557">
        <v>600250</v>
      </c>
      <c r="F26" s="557">
        <v>600250</v>
      </c>
      <c r="G26" s="557">
        <v>600250</v>
      </c>
      <c r="H26" s="557">
        <v>600250</v>
      </c>
      <c r="I26" s="557">
        <v>600250</v>
      </c>
      <c r="J26" s="557">
        <v>600250</v>
      </c>
      <c r="K26" s="557">
        <v>600250</v>
      </c>
      <c r="L26" s="557">
        <v>600250</v>
      </c>
      <c r="M26" s="557">
        <v>600250</v>
      </c>
      <c r="N26" s="557">
        <v>600250</v>
      </c>
      <c r="O26" s="560">
        <v>600250</v>
      </c>
      <c r="P26" s="557">
        <f>SUM(D26:O26)</f>
        <v>7203000</v>
      </c>
    </row>
    <row r="27" spans="1:16" ht="18.75" customHeight="1">
      <c r="A27" s="26"/>
      <c r="B27" s="26"/>
      <c r="C27" s="310" t="s">
        <v>15</v>
      </c>
      <c r="D27" s="557">
        <v>4746139</v>
      </c>
      <c r="E27" s="557">
        <v>4746139</v>
      </c>
      <c r="F27" s="557">
        <v>4746139</v>
      </c>
      <c r="G27" s="557">
        <v>4746139</v>
      </c>
      <c r="H27" s="557">
        <v>4746139</v>
      </c>
      <c r="I27" s="557">
        <v>4746139</v>
      </c>
      <c r="J27" s="557">
        <v>4746139</v>
      </c>
      <c r="K27" s="557">
        <v>4746139</v>
      </c>
      <c r="L27" s="557">
        <v>4746139</v>
      </c>
      <c r="M27" s="557">
        <v>4746139</v>
      </c>
      <c r="N27" s="557">
        <v>4746139</v>
      </c>
      <c r="O27" s="560">
        <v>4746289</v>
      </c>
      <c r="P27" s="557">
        <f>SUM(D27:O27)</f>
        <v>56953818</v>
      </c>
    </row>
    <row r="28" spans="1:16" ht="36.75" customHeight="1">
      <c r="A28" s="26"/>
      <c r="B28" s="26"/>
      <c r="C28" s="310" t="s">
        <v>57</v>
      </c>
      <c r="D28" s="557">
        <v>78333</v>
      </c>
      <c r="E28" s="557">
        <v>78333</v>
      </c>
      <c r="F28" s="557">
        <v>78333</v>
      </c>
      <c r="G28" s="557">
        <v>78333</v>
      </c>
      <c r="H28" s="557">
        <v>78333</v>
      </c>
      <c r="I28" s="557">
        <v>78333</v>
      </c>
      <c r="J28" s="557">
        <v>78333</v>
      </c>
      <c r="K28" s="557">
        <v>78333</v>
      </c>
      <c r="L28" s="557">
        <v>78333</v>
      </c>
      <c r="M28" s="557">
        <v>78333</v>
      </c>
      <c r="N28" s="557">
        <v>78333</v>
      </c>
      <c r="O28" s="560">
        <v>78337</v>
      </c>
      <c r="P28" s="557">
        <f>SUM(D28:O28)</f>
        <v>940000</v>
      </c>
    </row>
    <row r="29" spans="1:16" ht="33.75" customHeight="1">
      <c r="A29" s="26"/>
      <c r="B29" s="26"/>
      <c r="C29" s="310" t="s">
        <v>197</v>
      </c>
      <c r="D29" s="557">
        <v>1499500</v>
      </c>
      <c r="E29" s="557">
        <v>1499500</v>
      </c>
      <c r="F29" s="557">
        <v>1499500</v>
      </c>
      <c r="G29" s="557">
        <v>1499500</v>
      </c>
      <c r="H29" s="557">
        <v>1499500</v>
      </c>
      <c r="I29" s="557">
        <v>1499500</v>
      </c>
      <c r="J29" s="557">
        <v>1499500</v>
      </c>
      <c r="K29" s="557">
        <v>1499500</v>
      </c>
      <c r="L29" s="557">
        <v>1499500</v>
      </c>
      <c r="M29" s="557">
        <v>1499500</v>
      </c>
      <c r="N29" s="557">
        <v>1499500</v>
      </c>
      <c r="O29" s="560">
        <v>1499500</v>
      </c>
      <c r="P29" s="557">
        <f>SUM(D29:O29)</f>
        <v>17994000</v>
      </c>
    </row>
    <row r="30" spans="1:16" ht="18.75" customHeight="1">
      <c r="A30" s="26"/>
      <c r="B30" s="26"/>
      <c r="C30" s="310" t="s">
        <v>64</v>
      </c>
      <c r="D30" s="557">
        <v>0</v>
      </c>
      <c r="E30" s="557">
        <v>0</v>
      </c>
      <c r="F30" s="557">
        <v>0</v>
      </c>
      <c r="G30" s="557">
        <v>0</v>
      </c>
      <c r="H30" s="557">
        <v>0</v>
      </c>
      <c r="I30" s="557">
        <v>0</v>
      </c>
      <c r="J30" s="557">
        <v>0</v>
      </c>
      <c r="K30" s="557">
        <v>0</v>
      </c>
      <c r="L30" s="557">
        <v>0</v>
      </c>
      <c r="M30" s="557">
        <v>0</v>
      </c>
      <c r="N30" s="557">
        <v>0</v>
      </c>
      <c r="O30" s="560">
        <v>25903000</v>
      </c>
      <c r="P30" s="557">
        <f>SUM(O30)</f>
        <v>25903000</v>
      </c>
    </row>
    <row r="31" spans="1:16" ht="18.75" customHeight="1">
      <c r="A31" s="26"/>
      <c r="B31" s="26"/>
      <c r="C31" s="310" t="s">
        <v>158</v>
      </c>
      <c r="D31" s="557">
        <v>0</v>
      </c>
      <c r="E31" s="557">
        <v>0</v>
      </c>
      <c r="F31" s="557">
        <v>0</v>
      </c>
      <c r="G31" s="557">
        <v>0</v>
      </c>
      <c r="H31" s="557">
        <v>0</v>
      </c>
      <c r="I31" s="557">
        <v>0</v>
      </c>
      <c r="J31" s="557">
        <v>0</v>
      </c>
      <c r="K31" s="557">
        <v>0</v>
      </c>
      <c r="L31" s="557">
        <v>0</v>
      </c>
      <c r="M31" s="557">
        <v>0</v>
      </c>
      <c r="N31" s="557">
        <v>0</v>
      </c>
      <c r="O31" s="560">
        <v>19725000</v>
      </c>
      <c r="P31" s="557">
        <f>O31</f>
        <v>19725000</v>
      </c>
    </row>
    <row r="32" spans="1:16" ht="40.5" customHeight="1">
      <c r="A32" s="26"/>
      <c r="B32" s="26"/>
      <c r="C32" s="310" t="s">
        <v>159</v>
      </c>
      <c r="D32" s="309">
        <v>675647</v>
      </c>
      <c r="E32" s="309">
        <v>0</v>
      </c>
      <c r="F32" s="309">
        <v>0</v>
      </c>
      <c r="G32" s="309">
        <v>0</v>
      </c>
      <c r="H32" s="309">
        <v>0</v>
      </c>
      <c r="I32" s="309">
        <v>0</v>
      </c>
      <c r="J32" s="309">
        <v>0</v>
      </c>
      <c r="K32" s="309">
        <v>0</v>
      </c>
      <c r="L32" s="309">
        <v>0</v>
      </c>
      <c r="M32" s="309">
        <v>0</v>
      </c>
      <c r="N32" s="309">
        <v>0</v>
      </c>
      <c r="O32" s="559">
        <v>0</v>
      </c>
      <c r="P32" s="570">
        <f>SUM(D32:O32)</f>
        <v>675647</v>
      </c>
    </row>
    <row r="33" spans="1:16" ht="36" customHeight="1">
      <c r="A33" s="26"/>
      <c r="B33" s="26"/>
      <c r="C33" s="310" t="s">
        <v>160</v>
      </c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559"/>
      <c r="P33" s="309"/>
    </row>
    <row r="34" spans="1:16" ht="18.75" customHeight="1">
      <c r="A34" s="26"/>
      <c r="B34" s="26"/>
      <c r="C34" s="500" t="s">
        <v>117</v>
      </c>
      <c r="D34" s="309">
        <f>SUM(D25:D33)</f>
        <v>10776869</v>
      </c>
      <c r="E34" s="309">
        <f aca="true" t="shared" si="1" ref="E34:P34">SUM(E25:E33)</f>
        <v>10101222</v>
      </c>
      <c r="F34" s="309">
        <f t="shared" si="1"/>
        <v>10101222</v>
      </c>
      <c r="G34" s="309">
        <f t="shared" si="1"/>
        <v>10101222</v>
      </c>
      <c r="H34" s="309">
        <f t="shared" si="1"/>
        <v>10101222</v>
      </c>
      <c r="I34" s="309">
        <f t="shared" si="1"/>
        <v>10101222</v>
      </c>
      <c r="J34" s="309">
        <f t="shared" si="1"/>
        <v>10101222</v>
      </c>
      <c r="K34" s="309">
        <f t="shared" si="1"/>
        <v>10101222</v>
      </c>
      <c r="L34" s="309">
        <f t="shared" si="1"/>
        <v>10101222</v>
      </c>
      <c r="M34" s="309">
        <f t="shared" si="1"/>
        <v>10101222</v>
      </c>
      <c r="N34" s="309">
        <f t="shared" si="1"/>
        <v>10101222</v>
      </c>
      <c r="O34" s="559">
        <f t="shared" si="1"/>
        <v>55730376</v>
      </c>
      <c r="P34" s="309">
        <f t="shared" si="1"/>
        <v>167519465</v>
      </c>
    </row>
    <row r="35" ht="12.75">
      <c r="T35" s="8"/>
    </row>
  </sheetData>
  <sheetProtection/>
  <mergeCells count="4">
    <mergeCell ref="C2:P2"/>
    <mergeCell ref="C3:P3"/>
    <mergeCell ref="C20:P20"/>
    <mergeCell ref="C21:P21"/>
  </mergeCells>
  <printOptions/>
  <pageMargins left="0.2" right="0.22" top="1" bottom="1" header="0.5" footer="0.5"/>
  <pageSetup horizontalDpi="600" verticalDpi="600" orientation="landscape" paperSize="9" scale="95" r:id="rId1"/>
  <headerFooter alignWithMargins="0">
    <oddFooter>&amp;R&amp;8&amp;Z&amp;F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56"/>
  <sheetViews>
    <sheetView zoomScale="75" zoomScaleNormal="75" zoomScalePageLayoutView="0" workbookViewId="0" topLeftCell="A1">
      <selection activeCell="A5" sqref="A5:H5"/>
    </sheetView>
  </sheetViews>
  <sheetFormatPr defaultColWidth="9.140625" defaultRowHeight="12.75"/>
  <cols>
    <col min="1" max="1" width="38.57421875" style="0" customWidth="1"/>
    <col min="2" max="2" width="11.140625" style="0" bestFit="1" customWidth="1"/>
    <col min="3" max="3" width="5.8515625" style="0" customWidth="1"/>
    <col min="4" max="4" width="6.7109375" style="0" customWidth="1"/>
    <col min="6" max="6" width="38.28125" style="0" customWidth="1"/>
    <col min="7" max="7" width="10.00390625" style="0" bestFit="1" customWidth="1"/>
    <col min="8" max="8" width="12.28125" style="0" bestFit="1" customWidth="1"/>
  </cols>
  <sheetData>
    <row r="2" spans="1:8" ht="12.75" customHeight="1">
      <c r="A2" s="687" t="s">
        <v>282</v>
      </c>
      <c r="B2" s="687"/>
      <c r="C2" s="687"/>
      <c r="D2" s="687"/>
      <c r="E2" s="687"/>
      <c r="F2" s="687"/>
      <c r="G2" s="687"/>
      <c r="H2" s="687"/>
    </row>
    <row r="3" spans="1:8" ht="12.75" customHeight="1">
      <c r="A3" s="13"/>
      <c r="B3" s="13"/>
      <c r="C3" s="13"/>
      <c r="D3" s="13"/>
      <c r="E3" s="13"/>
      <c r="F3" s="13"/>
      <c r="G3" s="13"/>
      <c r="H3" s="13"/>
    </row>
    <row r="4" spans="1:8" ht="15.75" customHeight="1">
      <c r="A4" s="670" t="s">
        <v>261</v>
      </c>
      <c r="B4" s="670"/>
      <c r="C4" s="670"/>
      <c r="D4" s="670"/>
      <c r="E4" s="670"/>
      <c r="F4" s="670"/>
      <c r="G4" s="670"/>
      <c r="H4" s="670"/>
    </row>
    <row r="5" spans="1:8" ht="15" thickBot="1">
      <c r="A5" s="685" t="s">
        <v>54</v>
      </c>
      <c r="B5" s="685"/>
      <c r="C5" s="685"/>
      <c r="D5" s="685"/>
      <c r="E5" s="685"/>
      <c r="F5" s="685"/>
      <c r="G5" s="685"/>
      <c r="H5" s="688"/>
    </row>
    <row r="6" spans="1:8" ht="15.75" thickBot="1">
      <c r="A6" s="492" t="s">
        <v>2</v>
      </c>
      <c r="B6" s="45" t="s">
        <v>260</v>
      </c>
      <c r="C6" s="46"/>
      <c r="D6" s="45"/>
      <c r="E6" s="47"/>
      <c r="F6" s="493" t="s">
        <v>18</v>
      </c>
      <c r="G6" s="356"/>
      <c r="H6" s="359" t="s">
        <v>260</v>
      </c>
    </row>
    <row r="7" spans="1:8" ht="15.75" thickBot="1">
      <c r="A7" s="48">
        <v>2016</v>
      </c>
      <c r="B7" s="49"/>
      <c r="C7" s="50"/>
      <c r="D7" s="49"/>
      <c r="E7" s="51"/>
      <c r="F7" s="51">
        <v>2016</v>
      </c>
      <c r="G7" s="357"/>
      <c r="H7" s="360"/>
    </row>
    <row r="8" spans="1:8" ht="15.75" thickBot="1">
      <c r="A8" s="367"/>
      <c r="B8" s="201"/>
      <c r="C8" s="109"/>
      <c r="D8" s="54"/>
      <c r="E8" s="55"/>
      <c r="F8" s="171"/>
      <c r="G8" s="302"/>
      <c r="H8" s="360"/>
    </row>
    <row r="9" spans="1:8" ht="30.75" thickBot="1">
      <c r="A9" s="130" t="s">
        <v>143</v>
      </c>
      <c r="B9" s="201">
        <v>67687755</v>
      </c>
      <c r="C9" s="132"/>
      <c r="D9" s="57"/>
      <c r="E9" s="58"/>
      <c r="F9" s="59" t="s">
        <v>13</v>
      </c>
      <c r="G9" s="358"/>
      <c r="H9" s="361">
        <v>38125000</v>
      </c>
    </row>
    <row r="10" spans="1:8" ht="30.75" thickBot="1">
      <c r="A10" s="130" t="s">
        <v>161</v>
      </c>
      <c r="B10" s="201">
        <v>2235000</v>
      </c>
      <c r="C10" s="132"/>
      <c r="D10" s="57"/>
      <c r="E10" s="58"/>
      <c r="F10" s="59" t="s">
        <v>156</v>
      </c>
      <c r="G10" s="358"/>
      <c r="H10" s="361">
        <v>7203000</v>
      </c>
    </row>
    <row r="11" spans="1:8" ht="15.75" thickBot="1">
      <c r="A11" s="130" t="s">
        <v>144</v>
      </c>
      <c r="B11" s="313">
        <v>22279000</v>
      </c>
      <c r="C11" s="60"/>
      <c r="D11" s="57"/>
      <c r="E11" s="58"/>
      <c r="F11" s="171" t="s">
        <v>15</v>
      </c>
      <c r="G11" s="358"/>
      <c r="H11" s="361">
        <v>56953818</v>
      </c>
    </row>
    <row r="12" spans="1:8" ht="15.75" thickBot="1">
      <c r="A12" s="130" t="s">
        <v>10</v>
      </c>
      <c r="B12" s="201">
        <v>14816000</v>
      </c>
      <c r="C12" s="53"/>
      <c r="D12" s="54"/>
      <c r="E12" s="55"/>
      <c r="F12" s="59" t="s">
        <v>57</v>
      </c>
      <c r="G12" s="302"/>
      <c r="H12" s="360">
        <v>940000</v>
      </c>
    </row>
    <row r="13" spans="1:8" ht="15.75" thickBot="1">
      <c r="A13" s="130" t="s">
        <v>152</v>
      </c>
      <c r="B13" s="201"/>
      <c r="C13" s="53"/>
      <c r="D13" s="54"/>
      <c r="E13" s="55"/>
      <c r="F13" s="59" t="s">
        <v>157</v>
      </c>
      <c r="G13" s="302"/>
      <c r="H13" s="360">
        <v>17994000</v>
      </c>
    </row>
    <row r="14" spans="1:8" ht="15.75" thickBot="1">
      <c r="A14" s="130" t="s">
        <v>162</v>
      </c>
      <c r="B14" s="201"/>
      <c r="C14" s="53"/>
      <c r="D14" s="57"/>
      <c r="E14" s="58"/>
      <c r="F14" s="171" t="s">
        <v>64</v>
      </c>
      <c r="G14" s="301"/>
      <c r="H14" s="362">
        <v>25903000</v>
      </c>
    </row>
    <row r="15" spans="1:8" ht="15.75" thickBot="1">
      <c r="A15" s="130" t="s">
        <v>153</v>
      </c>
      <c r="B15" s="201"/>
      <c r="C15" s="53"/>
      <c r="D15" s="57"/>
      <c r="E15" s="58"/>
      <c r="F15" s="171" t="s">
        <v>158</v>
      </c>
      <c r="G15" s="301"/>
      <c r="H15" s="362">
        <v>19725000</v>
      </c>
    </row>
    <row r="16" spans="1:8" ht="15.75" thickBot="1">
      <c r="A16" s="130" t="s">
        <v>195</v>
      </c>
      <c r="B16" s="201">
        <f>B39+B50</f>
        <v>60501710</v>
      </c>
      <c r="C16" s="109"/>
      <c r="D16" s="57"/>
      <c r="E16" s="58"/>
      <c r="F16" s="59" t="s">
        <v>159</v>
      </c>
      <c r="G16" s="303"/>
      <c r="H16" s="361">
        <v>675647</v>
      </c>
    </row>
    <row r="17" spans="1:8" ht="15.75" thickBot="1">
      <c r="A17" s="130"/>
      <c r="B17" s="201"/>
      <c r="C17" s="53"/>
      <c r="D17" s="57"/>
      <c r="E17" s="58"/>
      <c r="F17" s="171" t="s">
        <v>160</v>
      </c>
      <c r="G17" s="303"/>
      <c r="H17" s="361"/>
    </row>
    <row r="18" spans="1:8" ht="15.75" thickBot="1">
      <c r="A18" s="130"/>
      <c r="B18" s="181"/>
      <c r="C18" s="132"/>
      <c r="D18" s="54"/>
      <c r="E18" s="55"/>
      <c r="F18" s="171"/>
      <c r="G18" s="301"/>
      <c r="H18" s="579"/>
    </row>
    <row r="19" spans="1:8" ht="15.75" thickBot="1">
      <c r="A19" s="168"/>
      <c r="B19" s="182"/>
      <c r="C19" s="60"/>
      <c r="D19" s="137"/>
      <c r="E19" s="55"/>
      <c r="F19" s="171"/>
      <c r="G19" s="301"/>
      <c r="H19" s="576"/>
    </row>
    <row r="20" spans="1:8" ht="15.75" thickBot="1">
      <c r="A20" s="168"/>
      <c r="B20" s="182"/>
      <c r="C20" s="60"/>
      <c r="D20" s="137"/>
      <c r="E20" s="55"/>
      <c r="F20" s="171"/>
      <c r="G20" s="301"/>
      <c r="H20" s="576"/>
    </row>
    <row r="21" spans="1:8" ht="15.75" thickBot="1">
      <c r="A21" s="168"/>
      <c r="B21" s="184"/>
      <c r="C21" s="60"/>
      <c r="D21" s="136"/>
      <c r="E21" s="58"/>
      <c r="F21" s="171"/>
      <c r="G21" s="301"/>
      <c r="H21" s="577"/>
    </row>
    <row r="22" spans="1:8" ht="15.75" thickBot="1">
      <c r="A22" s="130"/>
      <c r="B22" s="201"/>
      <c r="C22" s="53"/>
      <c r="D22" s="136"/>
      <c r="E22" s="58"/>
      <c r="F22" s="171"/>
      <c r="G22" s="301"/>
      <c r="H22" s="577"/>
    </row>
    <row r="23" spans="1:8" ht="15.75" thickBot="1">
      <c r="A23" s="130"/>
      <c r="B23" s="183"/>
      <c r="C23" s="60"/>
      <c r="D23" s="54"/>
      <c r="E23" s="139"/>
      <c r="F23" s="59"/>
      <c r="G23" s="575"/>
      <c r="H23" s="578"/>
    </row>
    <row r="24" spans="1:8" ht="15.75" thickBot="1">
      <c r="A24" s="168"/>
      <c r="B24" s="183"/>
      <c r="C24" s="60"/>
      <c r="D24" s="54"/>
      <c r="E24" s="139"/>
      <c r="F24" s="59"/>
      <c r="G24" s="575"/>
      <c r="H24" s="578"/>
    </row>
    <row r="25" spans="1:8" ht="15.75" thickBot="1">
      <c r="A25" s="299"/>
      <c r="B25" s="201"/>
      <c r="C25" s="109"/>
      <c r="D25" s="54"/>
      <c r="E25" s="55"/>
      <c r="F25" s="171"/>
      <c r="G25" s="301"/>
      <c r="H25" s="577"/>
    </row>
    <row r="26" spans="1:8" ht="15.75" thickBot="1">
      <c r="A26" s="169"/>
      <c r="B26" s="181"/>
      <c r="C26" s="61"/>
      <c r="D26" s="54"/>
      <c r="E26" s="107"/>
      <c r="F26" s="172"/>
      <c r="G26" s="187"/>
      <c r="H26" s="105"/>
    </row>
    <row r="27" spans="1:8" ht="15.75" thickBot="1">
      <c r="A27" s="169"/>
      <c r="B27" s="181"/>
      <c r="C27" s="61"/>
      <c r="D27" s="57"/>
      <c r="E27" s="106"/>
      <c r="F27" s="173"/>
      <c r="G27" s="166"/>
      <c r="H27" s="580"/>
    </row>
    <row r="28" spans="1:8" ht="15.75" thickBot="1">
      <c r="A28" s="170"/>
      <c r="B28" s="185"/>
      <c r="C28" s="62"/>
      <c r="D28" s="54"/>
      <c r="E28" s="107"/>
      <c r="F28" s="173"/>
      <c r="G28" s="166"/>
      <c r="H28" s="108"/>
    </row>
    <row r="29" spans="1:8" ht="16.5" thickBot="1" thickTop="1">
      <c r="A29" s="496" t="s">
        <v>58</v>
      </c>
      <c r="B29" s="186">
        <f>B9+B10+B11+B12+B16</f>
        <v>167519465</v>
      </c>
      <c r="C29" s="132"/>
      <c r="D29" s="52"/>
      <c r="E29" s="107"/>
      <c r="F29" s="496" t="s">
        <v>105</v>
      </c>
      <c r="G29" s="56"/>
      <c r="H29" s="151">
        <f>H9+H10+H11+H12+H13+H14+H15+H16</f>
        <v>167519465</v>
      </c>
    </row>
    <row r="30" spans="1:8" ht="15">
      <c r="A30" s="63"/>
      <c r="B30" s="64"/>
      <c r="C30" s="65"/>
      <c r="D30" s="64"/>
      <c r="E30" s="66"/>
      <c r="F30" s="63"/>
      <c r="G30" s="64"/>
      <c r="H30" s="65"/>
    </row>
    <row r="31" spans="1:8" ht="15.75" customHeight="1" thickBot="1">
      <c r="A31" s="685" t="s">
        <v>60</v>
      </c>
      <c r="B31" s="685"/>
      <c r="C31" s="685"/>
      <c r="D31" s="685"/>
      <c r="E31" s="685"/>
      <c r="F31" s="685"/>
      <c r="G31" s="685"/>
      <c r="H31" s="685"/>
    </row>
    <row r="32" spans="1:8" ht="15" customHeight="1" thickBot="1">
      <c r="A32" s="494" t="s">
        <v>65</v>
      </c>
      <c r="B32" s="67"/>
      <c r="C32" s="68"/>
      <c r="D32" s="69"/>
      <c r="E32" s="70"/>
      <c r="F32" s="495" t="s">
        <v>62</v>
      </c>
      <c r="G32" s="67"/>
      <c r="H32" s="68"/>
    </row>
    <row r="33" spans="1:8" s="14" customFormat="1" ht="15.75" thickBot="1">
      <c r="A33" s="71">
        <v>2016</v>
      </c>
      <c r="B33" s="72"/>
      <c r="C33" s="73"/>
      <c r="D33" s="74"/>
      <c r="E33" s="75"/>
      <c r="F33" s="75">
        <v>2016</v>
      </c>
      <c r="G33" s="72"/>
      <c r="H33" s="73"/>
    </row>
    <row r="34" spans="1:8" s="14" customFormat="1" ht="15.75" thickBot="1">
      <c r="A34" s="365"/>
      <c r="B34" s="77"/>
      <c r="C34" s="202"/>
      <c r="D34" s="31"/>
      <c r="E34" s="31"/>
      <c r="F34" s="59" t="s">
        <v>13</v>
      </c>
      <c r="G34" s="77"/>
      <c r="H34" s="78">
        <f>H9</f>
        <v>38125000</v>
      </c>
    </row>
    <row r="35" spans="1:8" s="14" customFormat="1" ht="30.75" thickBot="1">
      <c r="A35" s="130" t="s">
        <v>143</v>
      </c>
      <c r="B35" s="77">
        <v>67687755</v>
      </c>
      <c r="C35" s="202"/>
      <c r="D35" s="31"/>
      <c r="E35" s="31"/>
      <c r="F35" s="59" t="s">
        <v>156</v>
      </c>
      <c r="G35" s="77"/>
      <c r="H35" s="78">
        <f>H10</f>
        <v>7203000</v>
      </c>
    </row>
    <row r="36" spans="1:8" s="14" customFormat="1" ht="15.75" thickBot="1">
      <c r="A36" s="130" t="s">
        <v>144</v>
      </c>
      <c r="B36" s="77">
        <v>22279000</v>
      </c>
      <c r="C36" s="202"/>
      <c r="D36" s="31"/>
      <c r="E36" s="31"/>
      <c r="F36" s="171" t="s">
        <v>15</v>
      </c>
      <c r="G36" s="77"/>
      <c r="H36" s="110">
        <f>H11</f>
        <v>56953818</v>
      </c>
    </row>
    <row r="37" spans="1:8" s="14" customFormat="1" ht="15.75" thickBot="1">
      <c r="A37" s="130" t="s">
        <v>10</v>
      </c>
      <c r="B37" s="77">
        <v>14816000</v>
      </c>
      <c r="C37" s="202"/>
      <c r="D37" s="31"/>
      <c r="E37" s="31"/>
      <c r="F37" s="59" t="s">
        <v>57</v>
      </c>
      <c r="G37" s="77"/>
      <c r="H37" s="78">
        <f>H12</f>
        <v>940000</v>
      </c>
    </row>
    <row r="38" spans="1:8" s="14" customFormat="1" ht="15.75" thickBot="1">
      <c r="A38" s="130" t="s">
        <v>162</v>
      </c>
      <c r="B38" s="77"/>
      <c r="C38" s="202"/>
      <c r="D38" s="31"/>
      <c r="E38" s="31"/>
      <c r="F38" s="59" t="s">
        <v>174</v>
      </c>
      <c r="G38" s="77"/>
      <c r="H38" s="78">
        <v>17994000</v>
      </c>
    </row>
    <row r="39" spans="1:8" s="14" customFormat="1" ht="15.75" thickBot="1">
      <c r="A39" s="130" t="s">
        <v>195</v>
      </c>
      <c r="B39" s="77">
        <v>16433063</v>
      </c>
      <c r="C39" s="202"/>
      <c r="D39" s="31"/>
      <c r="E39" s="31"/>
      <c r="F39" s="171" t="s">
        <v>160</v>
      </c>
      <c r="G39" s="77"/>
      <c r="H39" s="110"/>
    </row>
    <row r="40" spans="1:8" s="14" customFormat="1" ht="15.75" thickBot="1">
      <c r="A40" s="76"/>
      <c r="B40" s="77"/>
      <c r="C40" s="202"/>
      <c r="D40" s="31"/>
      <c r="E40" s="31"/>
      <c r="F40" s="79"/>
      <c r="G40" s="77"/>
      <c r="H40" s="78"/>
    </row>
    <row r="41" spans="1:8" s="14" customFormat="1" ht="15.75" thickBot="1">
      <c r="A41" s="366"/>
      <c r="B41" s="80"/>
      <c r="C41" s="203"/>
      <c r="D41" s="81"/>
      <c r="E41" s="81"/>
      <c r="F41" s="82"/>
      <c r="G41" s="82"/>
      <c r="H41" s="83"/>
    </row>
    <row r="42" spans="1:8" s="14" customFormat="1" ht="15.75" thickBot="1" thickTop="1">
      <c r="A42" s="497" t="s">
        <v>58</v>
      </c>
      <c r="B42" s="204">
        <f>B35+B36+B37+B39</f>
        <v>121215818</v>
      </c>
      <c r="C42" s="204"/>
      <c r="D42" s="84"/>
      <c r="E42" s="84"/>
      <c r="F42" s="498" t="s">
        <v>59</v>
      </c>
      <c r="G42" s="204"/>
      <c r="H42" s="133">
        <f>H34+H35+H36+H37+H38</f>
        <v>121215818</v>
      </c>
    </row>
    <row r="43" spans="1:8" s="14" customFormat="1" ht="14.25">
      <c r="A43" s="104"/>
      <c r="B43" s="104"/>
      <c r="C43" s="104"/>
      <c r="D43" s="104"/>
      <c r="E43" s="104"/>
      <c r="F43" s="104"/>
      <c r="G43" s="104"/>
      <c r="H43" s="104"/>
    </row>
    <row r="44" spans="1:8" ht="29.25" customHeight="1" thickBot="1">
      <c r="A44" s="686" t="s">
        <v>63</v>
      </c>
      <c r="B44" s="686"/>
      <c r="C44" s="686"/>
      <c r="D44" s="686"/>
      <c r="E44" s="686"/>
      <c r="F44" s="686"/>
      <c r="G44" s="686"/>
      <c r="H44" s="686"/>
    </row>
    <row r="45" spans="1:8" ht="15" customHeight="1" thickBot="1">
      <c r="A45" s="494" t="s">
        <v>61</v>
      </c>
      <c r="B45" s="67"/>
      <c r="C45" s="68"/>
      <c r="D45" s="70"/>
      <c r="E45" s="70"/>
      <c r="F45" s="495" t="s">
        <v>62</v>
      </c>
      <c r="G45" s="67"/>
      <c r="H45" s="174"/>
    </row>
    <row r="46" spans="1:8" ht="15.75" thickBot="1">
      <c r="A46" s="71">
        <v>2016</v>
      </c>
      <c r="B46" s="72"/>
      <c r="C46" s="73"/>
      <c r="D46" s="75"/>
      <c r="E46" s="75"/>
      <c r="F46" s="75">
        <v>2016</v>
      </c>
      <c r="G46" s="72"/>
      <c r="H46" s="175"/>
    </row>
    <row r="47" spans="1:8" ht="30.75" thickBot="1">
      <c r="A47" s="130" t="s">
        <v>161</v>
      </c>
      <c r="B47" s="85">
        <v>2235000</v>
      </c>
      <c r="C47" s="86"/>
      <c r="D47" s="87"/>
      <c r="E47" s="87"/>
      <c r="F47" s="171" t="s">
        <v>64</v>
      </c>
      <c r="G47" s="85"/>
      <c r="H47" s="553">
        <f>H14</f>
        <v>25903000</v>
      </c>
    </row>
    <row r="48" spans="1:8" ht="15.75" thickBot="1">
      <c r="A48" s="130" t="s">
        <v>152</v>
      </c>
      <c r="B48" s="218"/>
      <c r="C48" s="78"/>
      <c r="D48" s="138"/>
      <c r="E48" s="31"/>
      <c r="F48" s="171" t="s">
        <v>158</v>
      </c>
      <c r="G48" s="218"/>
      <c r="H48" s="177">
        <f>H15</f>
        <v>19725000</v>
      </c>
    </row>
    <row r="49" spans="1:8" ht="15.75" thickBot="1">
      <c r="A49" s="130" t="s">
        <v>153</v>
      </c>
      <c r="B49" s="218"/>
      <c r="C49" s="110"/>
      <c r="D49" s="89"/>
      <c r="E49" s="89"/>
      <c r="F49" s="59" t="s">
        <v>159</v>
      </c>
      <c r="G49" s="134"/>
      <c r="H49" s="180">
        <f>H16</f>
        <v>675647</v>
      </c>
    </row>
    <row r="50" spans="1:8" ht="15.75" thickBot="1">
      <c r="A50" s="130" t="s">
        <v>195</v>
      </c>
      <c r="B50" s="77">
        <v>44068647</v>
      </c>
      <c r="C50" s="78"/>
      <c r="D50" s="90"/>
      <c r="E50" s="89"/>
      <c r="F50" s="171" t="s">
        <v>160</v>
      </c>
      <c r="G50" s="134"/>
      <c r="H50" s="180"/>
    </row>
    <row r="51" spans="1:8" ht="15.75" thickBot="1">
      <c r="A51" s="76" t="s">
        <v>224</v>
      </c>
      <c r="B51" s="77"/>
      <c r="C51" s="176"/>
      <c r="D51" s="91" t="s">
        <v>225</v>
      </c>
      <c r="E51" s="31"/>
      <c r="F51" s="79"/>
      <c r="G51" s="88"/>
      <c r="H51" s="177"/>
    </row>
    <row r="52" spans="1:8" ht="15.75" thickBot="1">
      <c r="A52" s="76"/>
      <c r="B52" s="77"/>
      <c r="C52" s="177"/>
      <c r="D52" s="88"/>
      <c r="E52" s="31"/>
      <c r="F52" s="79"/>
      <c r="G52" s="88"/>
      <c r="H52" s="176"/>
    </row>
    <row r="53" spans="1:8" ht="15.75" thickBot="1">
      <c r="A53" s="76"/>
      <c r="B53" s="77"/>
      <c r="C53" s="176"/>
      <c r="D53" s="138"/>
      <c r="E53" s="31"/>
      <c r="F53" s="135"/>
      <c r="G53" s="77"/>
      <c r="H53" s="177"/>
    </row>
    <row r="54" spans="1:8" ht="15.75" thickBot="1">
      <c r="A54" s="92"/>
      <c r="B54" s="82"/>
      <c r="C54" s="178"/>
      <c r="D54" s="93"/>
      <c r="E54" s="81"/>
      <c r="F54" s="82"/>
      <c r="G54" s="82"/>
      <c r="H54" s="178"/>
    </row>
    <row r="55" spans="1:8" ht="15" thickBot="1">
      <c r="A55" s="499" t="s">
        <v>58</v>
      </c>
      <c r="B55" s="314">
        <f>B47+B50</f>
        <v>46303647</v>
      </c>
      <c r="C55" s="179"/>
      <c r="D55" s="94"/>
      <c r="E55" s="30"/>
      <c r="F55" s="95" t="s">
        <v>59</v>
      </c>
      <c r="G55" s="315"/>
      <c r="H55" s="554">
        <f>H47+H48+H49</f>
        <v>46303647</v>
      </c>
    </row>
    <row r="56" spans="1:8" ht="12.75">
      <c r="A56" s="96"/>
      <c r="B56" s="96"/>
      <c r="C56" s="96"/>
      <c r="D56" s="96"/>
      <c r="E56" s="96"/>
      <c r="F56" s="96"/>
      <c r="G56" s="96"/>
      <c r="H56" s="96"/>
    </row>
  </sheetData>
  <sheetProtection/>
  <mergeCells count="5">
    <mergeCell ref="A31:H31"/>
    <mergeCell ref="A44:H44"/>
    <mergeCell ref="A2:H2"/>
    <mergeCell ref="A4:H4"/>
    <mergeCell ref="A5:H5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&amp;R&amp;8&amp;Z&amp;F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0.8515625" style="0" customWidth="1"/>
    <col min="2" max="2" width="41.140625" style="0" customWidth="1"/>
    <col min="3" max="3" width="31.7109375" style="0" customWidth="1"/>
    <col min="4" max="5" width="0" style="0" hidden="1" customWidth="1"/>
    <col min="6" max="6" width="14.57421875" style="0" hidden="1" customWidth="1"/>
  </cols>
  <sheetData>
    <row r="2" spans="1:6" ht="15" customHeight="1">
      <c r="A2" s="693" t="s">
        <v>283</v>
      </c>
      <c r="B2" s="693"/>
      <c r="C2" s="693"/>
      <c r="D2" s="116"/>
      <c r="E2" s="116"/>
      <c r="F2" s="116"/>
    </row>
    <row r="3" spans="1:6" ht="15" customHeight="1">
      <c r="A3" s="156"/>
      <c r="B3" s="156"/>
      <c r="C3" s="156"/>
      <c r="D3" s="156"/>
      <c r="E3" s="156"/>
      <c r="F3" s="156"/>
    </row>
    <row r="4" spans="2:6" ht="14.25">
      <c r="B4" s="692" t="s">
        <v>81</v>
      </c>
      <c r="C4" s="692"/>
      <c r="D4" s="692"/>
      <c r="E4" s="692"/>
      <c r="F4" s="692"/>
    </row>
    <row r="5" spans="2:6" ht="14.25">
      <c r="B5" s="692" t="s">
        <v>252</v>
      </c>
      <c r="C5" s="692"/>
      <c r="D5" s="692"/>
      <c r="E5" s="692"/>
      <c r="F5" s="692"/>
    </row>
    <row r="6" spans="2:4" ht="15.75" thickBot="1">
      <c r="B6" s="97"/>
      <c r="C6" s="26"/>
      <c r="D6" s="26"/>
    </row>
    <row r="7" spans="2:6" ht="15" thickBot="1">
      <c r="B7" s="689" t="s">
        <v>267</v>
      </c>
      <c r="C7" s="690"/>
      <c r="D7" s="690"/>
      <c r="E7" s="690"/>
      <c r="F7" s="691"/>
    </row>
    <row r="8" spans="2:6" ht="15" thickBot="1">
      <c r="B8" s="126" t="s">
        <v>86</v>
      </c>
      <c r="C8" s="140" t="s">
        <v>82</v>
      </c>
      <c r="D8" s="107" t="s">
        <v>83</v>
      </c>
      <c r="E8" s="107" t="s">
        <v>84</v>
      </c>
      <c r="F8" s="518" t="s">
        <v>85</v>
      </c>
    </row>
    <row r="9" spans="2:6" ht="15" thickBot="1">
      <c r="B9" s="126"/>
      <c r="C9" s="107" t="s">
        <v>4</v>
      </c>
      <c r="D9" s="107"/>
      <c r="E9" s="107"/>
      <c r="F9" s="518"/>
    </row>
    <row r="10" spans="2:6" ht="16.5" customHeight="1" thickBot="1">
      <c r="B10" s="121" t="s">
        <v>170</v>
      </c>
      <c r="C10" s="122">
        <f>C16+C18</f>
        <v>1949000</v>
      </c>
      <c r="D10" s="122" t="e">
        <f>SUM(#REF!,#REF!,D16,D19)</f>
        <v>#REF!</v>
      </c>
      <c r="E10" s="122" t="e">
        <f>SUM(#REF!,#REF!,E16,E19)</f>
        <v>#REF!</v>
      </c>
      <c r="F10" s="122" t="e">
        <f>SUM(#REF!,#REF!,F16,F19)</f>
        <v>#REF!</v>
      </c>
    </row>
    <row r="11" spans="2:6" ht="15.75" thickBot="1">
      <c r="B11" s="162" t="s">
        <v>109</v>
      </c>
      <c r="C11" s="163">
        <v>840000</v>
      </c>
      <c r="D11" s="18"/>
      <c r="E11" s="18"/>
      <c r="F11" s="18"/>
    </row>
    <row r="12" spans="2:6" ht="15.75" thickBot="1">
      <c r="B12" s="124" t="s">
        <v>110</v>
      </c>
      <c r="C12" s="18">
        <v>231000</v>
      </c>
      <c r="D12" s="18"/>
      <c r="E12" s="18"/>
      <c r="F12" s="18"/>
    </row>
    <row r="13" spans="2:6" ht="15.75" thickBot="1">
      <c r="B13" s="32" t="s">
        <v>221</v>
      </c>
      <c r="C13" s="18">
        <v>132000</v>
      </c>
      <c r="D13" s="18"/>
      <c r="E13" s="18"/>
      <c r="F13" s="18"/>
    </row>
    <row r="14" spans="2:6" ht="15.75" thickBot="1">
      <c r="B14" s="124" t="s">
        <v>222</v>
      </c>
      <c r="C14" s="102">
        <v>1000</v>
      </c>
      <c r="D14" s="102"/>
      <c r="E14" s="102"/>
      <c r="F14" s="102"/>
    </row>
    <row r="15" spans="2:6" ht="15.75" thickBot="1">
      <c r="B15" s="124" t="s">
        <v>223</v>
      </c>
      <c r="C15" s="341">
        <v>698000</v>
      </c>
      <c r="D15" s="341"/>
      <c r="E15" s="341"/>
      <c r="F15" s="341"/>
    </row>
    <row r="16" spans="2:6" ht="15.75" thickBot="1">
      <c r="B16" s="120" t="s">
        <v>94</v>
      </c>
      <c r="C16" s="164">
        <f>C11+C12+C13+C14+C15</f>
        <v>1902000</v>
      </c>
      <c r="D16" s="119" t="e">
        <f>SUM(#REF!)</f>
        <v>#REF!</v>
      </c>
      <c r="E16" s="119" t="e">
        <f>SUM(#REF!)</f>
        <v>#REF!</v>
      </c>
      <c r="F16" s="119" t="e">
        <f>SUM(#REF!)</f>
        <v>#REF!</v>
      </c>
    </row>
    <row r="17" spans="2:6" ht="15.75" thickBot="1">
      <c r="B17" s="124" t="s">
        <v>88</v>
      </c>
      <c r="C17" s="125">
        <v>47000</v>
      </c>
      <c r="D17" s="125"/>
      <c r="E17" s="125"/>
      <c r="F17" s="125"/>
    </row>
    <row r="18" spans="2:6" ht="15.75" thickBot="1">
      <c r="B18" s="120" t="s">
        <v>87</v>
      </c>
      <c r="C18" s="119">
        <f>C17</f>
        <v>47000</v>
      </c>
      <c r="D18" s="125"/>
      <c r="E18" s="125"/>
      <c r="F18" s="125"/>
    </row>
    <row r="19" spans="2:6" ht="15.75" thickBot="1">
      <c r="B19" s="160"/>
      <c r="C19" s="108"/>
      <c r="D19" s="119">
        <f>SUM(D17:D17)</f>
        <v>0</v>
      </c>
      <c r="E19" s="119">
        <f>SUM(E17:E17)</f>
        <v>0</v>
      </c>
      <c r="F19" s="119">
        <f>SUM(F17:F17)</f>
        <v>0</v>
      </c>
    </row>
    <row r="20" spans="2:6" ht="15" thickBot="1">
      <c r="B20" s="121" t="s">
        <v>95</v>
      </c>
      <c r="C20" s="123">
        <f>C22+C24</f>
        <v>1310000</v>
      </c>
      <c r="D20" s="123" t="e">
        <f>SUM(#REF!,D22,#REF!,#REF!)</f>
        <v>#REF!</v>
      </c>
      <c r="E20" s="123" t="e">
        <f>SUM(#REF!,E22,#REF!,#REF!)</f>
        <v>#REF!</v>
      </c>
      <c r="F20" s="123" t="e">
        <f>SUM(#REF!,F22,#REF!,#REF!)</f>
        <v>#REF!</v>
      </c>
    </row>
    <row r="21" spans="2:6" s="6" customFormat="1" ht="15.75" thickBot="1">
      <c r="B21" s="32" t="s">
        <v>89</v>
      </c>
      <c r="C21" s="125">
        <v>1032000</v>
      </c>
      <c r="D21" s="125"/>
      <c r="E21" s="125"/>
      <c r="F21" s="125"/>
    </row>
    <row r="22" spans="2:6" ht="15.75" thickBot="1">
      <c r="B22" s="205" t="s">
        <v>94</v>
      </c>
      <c r="C22" s="119">
        <f>C21</f>
        <v>1032000</v>
      </c>
      <c r="D22" s="119">
        <f>SUM(D21:D21)</f>
        <v>0</v>
      </c>
      <c r="E22" s="119">
        <f>SUM(E21:E21)</f>
        <v>0</v>
      </c>
      <c r="F22" s="119">
        <f>SUM(F21:F21)</f>
        <v>0</v>
      </c>
    </row>
    <row r="23" spans="2:6" s="14" customFormat="1" ht="15.75" thickBot="1">
      <c r="B23" s="124" t="s">
        <v>88</v>
      </c>
      <c r="C23" s="125">
        <v>278000</v>
      </c>
      <c r="D23" s="125"/>
      <c r="E23" s="125"/>
      <c r="F23" s="125"/>
    </row>
    <row r="24" spans="2:6" ht="15.75" thickBot="1">
      <c r="B24" s="120" t="s">
        <v>87</v>
      </c>
      <c r="C24" s="119">
        <f>C23</f>
        <v>278000</v>
      </c>
      <c r="D24" s="119"/>
      <c r="E24" s="119"/>
      <c r="F24" s="119"/>
    </row>
    <row r="25" spans="2:6" ht="15.75" thickBot="1">
      <c r="B25" s="121" t="s">
        <v>171</v>
      </c>
      <c r="C25" s="123">
        <f>C26+C28</f>
        <v>11350000</v>
      </c>
      <c r="D25" s="119"/>
      <c r="E25" s="119"/>
      <c r="F25" s="119"/>
    </row>
    <row r="26" spans="2:6" ht="15.75" thickBot="1">
      <c r="B26" s="130" t="s">
        <v>89</v>
      </c>
      <c r="C26" s="216">
        <v>8936000</v>
      </c>
      <c r="D26" s="119"/>
      <c r="E26" s="119"/>
      <c r="F26" s="119"/>
    </row>
    <row r="27" spans="2:6" ht="15.75" thickBot="1">
      <c r="B27" s="120" t="s">
        <v>94</v>
      </c>
      <c r="C27" s="119">
        <f>C26</f>
        <v>8936000</v>
      </c>
      <c r="D27" s="119"/>
      <c r="E27" s="119"/>
      <c r="F27" s="119"/>
    </row>
    <row r="28" spans="2:6" ht="15.75" thickBot="1">
      <c r="B28" s="124" t="s">
        <v>88</v>
      </c>
      <c r="C28" s="217">
        <v>2414000</v>
      </c>
      <c r="D28" s="119"/>
      <c r="E28" s="119"/>
      <c r="F28" s="119"/>
    </row>
    <row r="29" spans="2:6" ht="15.75" thickBot="1">
      <c r="B29" s="120" t="s">
        <v>87</v>
      </c>
      <c r="C29" s="119">
        <f>C28</f>
        <v>2414000</v>
      </c>
      <c r="D29" s="119"/>
      <c r="E29" s="119"/>
      <c r="F29" s="119"/>
    </row>
    <row r="30" spans="2:6" ht="15" thickBot="1">
      <c r="B30" s="121" t="s">
        <v>172</v>
      </c>
      <c r="C30" s="123">
        <f>C33+C35</f>
        <v>207000</v>
      </c>
      <c r="D30" s="123" t="e">
        <f>SUM(D33,#REF!,#REF!,#REF!)</f>
        <v>#REF!</v>
      </c>
      <c r="E30" s="123" t="e">
        <f>SUM(E33,#REF!,#REF!,#REF!)</f>
        <v>#REF!</v>
      </c>
      <c r="F30" s="123" t="e">
        <f>SUM(F33,#REF!,#REF!,#REF!)</f>
        <v>#REF!</v>
      </c>
    </row>
    <row r="31" spans="2:6" ht="15.75" thickBot="1">
      <c r="B31" s="32" t="s">
        <v>110</v>
      </c>
      <c r="C31" s="18">
        <v>186000</v>
      </c>
      <c r="D31" s="18"/>
      <c r="E31" s="18"/>
      <c r="F31" s="18"/>
    </row>
    <row r="32" spans="2:6" ht="15.75" thickBot="1">
      <c r="B32" s="32" t="s">
        <v>111</v>
      </c>
      <c r="C32" s="18">
        <v>17000</v>
      </c>
      <c r="D32" s="18"/>
      <c r="E32" s="18"/>
      <c r="F32" s="18"/>
    </row>
    <row r="33" spans="2:6" ht="15.75" thickBot="1">
      <c r="B33" s="120" t="s">
        <v>94</v>
      </c>
      <c r="C33" s="119">
        <f>C31+C32</f>
        <v>203000</v>
      </c>
      <c r="D33" s="119">
        <f>SUM(D31:D31)</f>
        <v>0</v>
      </c>
      <c r="E33" s="119">
        <f>SUM(E31:E31)</f>
        <v>0</v>
      </c>
      <c r="F33" s="119">
        <f>SUM(F31:F31)</f>
        <v>0</v>
      </c>
    </row>
    <row r="34" spans="2:6" s="14" customFormat="1" ht="15.75" thickBot="1">
      <c r="B34" s="124" t="s">
        <v>88</v>
      </c>
      <c r="C34" s="125">
        <v>4000</v>
      </c>
      <c r="D34" s="125"/>
      <c r="E34" s="125"/>
      <c r="F34" s="125"/>
    </row>
    <row r="35" spans="2:6" s="14" customFormat="1" ht="15.75" thickBot="1">
      <c r="B35" s="120" t="s">
        <v>87</v>
      </c>
      <c r="C35" s="119">
        <f>C34</f>
        <v>4000</v>
      </c>
      <c r="D35" s="125"/>
      <c r="E35" s="125"/>
      <c r="F35" s="125"/>
    </row>
    <row r="36" spans="2:6" ht="13.5" thickBot="1">
      <c r="B36" s="214" t="s">
        <v>173</v>
      </c>
      <c r="C36" s="215">
        <f>C10+C20+C25+C30</f>
        <v>14816000</v>
      </c>
      <c r="D36" s="490"/>
      <c r="E36" s="490"/>
      <c r="F36" s="490"/>
    </row>
  </sheetData>
  <sheetProtection/>
  <mergeCells count="4">
    <mergeCell ref="B7:F7"/>
    <mergeCell ref="B4:F4"/>
    <mergeCell ref="B5:F5"/>
    <mergeCell ref="A2:C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B1">
      <selection activeCell="C2" sqref="C2"/>
    </sheetView>
  </sheetViews>
  <sheetFormatPr defaultColWidth="9.140625" defaultRowHeight="12.75"/>
  <cols>
    <col min="1" max="1" width="4.57421875" style="0" hidden="1" customWidth="1"/>
    <col min="2" max="2" width="66.7109375" style="0" customWidth="1"/>
    <col min="3" max="3" width="20.28125" style="0" customWidth="1"/>
  </cols>
  <sheetData>
    <row r="1" spans="1:3" ht="12.75" customHeight="1">
      <c r="A1" s="694" t="s">
        <v>284</v>
      </c>
      <c r="B1" s="694"/>
      <c r="C1" s="694"/>
    </row>
    <row r="2" spans="2:3" ht="13.5" customHeight="1">
      <c r="B2" s="15"/>
      <c r="C2" s="15"/>
    </row>
    <row r="3" spans="1:3" ht="16.5" customHeight="1">
      <c r="A3" s="675" t="s">
        <v>201</v>
      </c>
      <c r="B3" s="675"/>
      <c r="C3" s="675"/>
    </row>
    <row r="4" spans="1:3" ht="15">
      <c r="A4" s="26"/>
      <c r="B4" s="97"/>
      <c r="C4" s="97"/>
    </row>
    <row r="5" spans="1:3" ht="22.5" customHeight="1">
      <c r="A5" s="26"/>
      <c r="B5" s="491" t="s">
        <v>20</v>
      </c>
      <c r="C5" s="491" t="s">
        <v>260</v>
      </c>
    </row>
    <row r="6" spans="1:3" ht="29.25" customHeight="1">
      <c r="A6" s="26"/>
      <c r="B6" s="304" t="s">
        <v>202</v>
      </c>
      <c r="C6" s="294">
        <v>1108310</v>
      </c>
    </row>
    <row r="7" spans="1:3" ht="29.25" customHeight="1">
      <c r="A7" s="26"/>
      <c r="B7" s="304" t="s">
        <v>203</v>
      </c>
      <c r="C7" s="294">
        <v>6944000</v>
      </c>
    </row>
    <row r="8" spans="1:3" ht="29.25" customHeight="1">
      <c r="A8" s="26"/>
      <c r="B8" s="304" t="s">
        <v>204</v>
      </c>
      <c r="C8" s="294">
        <v>1461972</v>
      </c>
    </row>
    <row r="9" spans="1:3" ht="29.25" customHeight="1">
      <c r="A9" s="26"/>
      <c r="B9" s="304" t="s">
        <v>205</v>
      </c>
      <c r="C9" s="294">
        <v>1725200</v>
      </c>
    </row>
    <row r="10" spans="1:3" ht="29.25" customHeight="1">
      <c r="A10" s="26"/>
      <c r="B10" s="304" t="s">
        <v>206</v>
      </c>
      <c r="C10" s="294">
        <v>3242801</v>
      </c>
    </row>
    <row r="11" spans="2:3" ht="29.25" customHeight="1">
      <c r="B11" s="304" t="s">
        <v>207</v>
      </c>
      <c r="C11" s="294">
        <v>517650</v>
      </c>
    </row>
    <row r="12" spans="2:3" ht="29.25" customHeight="1">
      <c r="B12" s="304" t="s">
        <v>208</v>
      </c>
      <c r="C12" s="294">
        <v>7841934</v>
      </c>
    </row>
    <row r="13" spans="2:3" ht="29.25" customHeight="1">
      <c r="B13" s="304" t="s">
        <v>95</v>
      </c>
      <c r="C13" s="294">
        <v>553600</v>
      </c>
    </row>
    <row r="14" spans="2:3" ht="29.25" customHeight="1">
      <c r="B14" s="219" t="s">
        <v>209</v>
      </c>
      <c r="C14" s="294">
        <v>2500000</v>
      </c>
    </row>
    <row r="15" spans="2:3" ht="42.75" customHeight="1">
      <c r="B15" s="327" t="s">
        <v>210</v>
      </c>
      <c r="C15" s="328">
        <v>1200000</v>
      </c>
    </row>
    <row r="16" spans="2:3" ht="24.75" customHeight="1">
      <c r="B16" s="327" t="s">
        <v>244</v>
      </c>
      <c r="C16" s="328">
        <v>9271</v>
      </c>
    </row>
    <row r="17" spans="2:3" ht="29.25" customHeight="1">
      <c r="B17" s="482" t="s">
        <v>245</v>
      </c>
      <c r="C17" s="483">
        <f>C18+C19+C20</f>
        <v>4684417</v>
      </c>
    </row>
    <row r="18" spans="2:3" ht="29.25" customHeight="1">
      <c r="B18" s="327" t="s">
        <v>246</v>
      </c>
      <c r="C18" s="328">
        <v>3459840</v>
      </c>
    </row>
    <row r="19" spans="2:3" ht="29.25" customHeight="1">
      <c r="B19" s="327" t="s">
        <v>247</v>
      </c>
      <c r="C19" s="328">
        <v>825577</v>
      </c>
    </row>
    <row r="20" spans="2:3" ht="29.25" customHeight="1">
      <c r="B20" s="327" t="s">
        <v>248</v>
      </c>
      <c r="C20" s="328">
        <v>399000</v>
      </c>
    </row>
    <row r="21" spans="1:3" ht="22.5" customHeight="1">
      <c r="A21" s="26"/>
      <c r="B21" s="587" t="s">
        <v>211</v>
      </c>
      <c r="C21" s="586">
        <f>C6+C7+C8+C9+C10+C11+C12+C13+C14+C15+C16+C17</f>
        <v>31789155</v>
      </c>
    </row>
  </sheetData>
  <sheetProtection/>
  <mergeCells count="2">
    <mergeCell ref="A3:C3"/>
    <mergeCell ref="A1:C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C1:Y155"/>
  <sheetViews>
    <sheetView zoomScalePageLayoutView="0" workbookViewId="0" topLeftCell="C1">
      <selection activeCell="V6" sqref="V6"/>
    </sheetView>
  </sheetViews>
  <sheetFormatPr defaultColWidth="9.140625" defaultRowHeight="12.75"/>
  <cols>
    <col min="1" max="1" width="2.8515625" style="0" hidden="1" customWidth="1"/>
    <col min="2" max="2" width="4.140625" style="0" hidden="1" customWidth="1"/>
    <col min="3" max="3" width="6.00390625" style="0" customWidth="1"/>
    <col min="4" max="4" width="5.7109375" style="0" customWidth="1"/>
    <col min="5" max="5" width="4.28125" style="0" hidden="1" customWidth="1"/>
    <col min="6" max="7" width="9.140625" style="0" hidden="1" customWidth="1"/>
    <col min="8" max="8" width="12.8515625" style="0" hidden="1" customWidth="1"/>
    <col min="9" max="9" width="6.421875" style="0" customWidth="1"/>
    <col min="10" max="10" width="20.00390625" style="0" customWidth="1"/>
    <col min="11" max="11" width="8.421875" style="0" customWidth="1"/>
    <col min="12" max="12" width="4.7109375" style="0" hidden="1" customWidth="1"/>
    <col min="13" max="13" width="10.140625" style="0" customWidth="1"/>
    <col min="14" max="14" width="8.00390625" style="0" hidden="1" customWidth="1"/>
    <col min="15" max="17" width="8.28125" style="0" hidden="1" customWidth="1"/>
    <col min="18" max="18" width="7.57421875" style="0" hidden="1" customWidth="1"/>
    <col min="19" max="19" width="10.140625" style="100" customWidth="1"/>
    <col min="20" max="20" width="9.421875" style="100" customWidth="1"/>
    <col min="21" max="21" width="8.8515625" style="100" customWidth="1"/>
    <col min="23" max="23" width="10.140625" style="0" bestFit="1" customWidth="1"/>
  </cols>
  <sheetData>
    <row r="1" spans="3:21" ht="12.75">
      <c r="C1" s="700" t="s">
        <v>285</v>
      </c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448"/>
    </row>
    <row r="2" spans="3:21" ht="13.5" thickBot="1"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  <c r="T2" s="221"/>
      <c r="U2" s="221"/>
    </row>
    <row r="3" spans="3:21" ht="12.75" customHeight="1">
      <c r="C3" s="222"/>
      <c r="D3" s="752"/>
      <c r="E3" s="753"/>
      <c r="F3" s="753"/>
      <c r="G3" s="754"/>
      <c r="H3" s="752" t="s">
        <v>1</v>
      </c>
      <c r="I3" s="753"/>
      <c r="J3" s="754"/>
      <c r="K3" s="752" t="s">
        <v>18</v>
      </c>
      <c r="L3" s="754"/>
      <c r="M3" s="695" t="s">
        <v>259</v>
      </c>
      <c r="N3" s="696"/>
      <c r="O3" s="696"/>
      <c r="P3" s="696"/>
      <c r="Q3" s="696"/>
      <c r="R3" s="696"/>
      <c r="S3" s="696"/>
      <c r="T3" s="697"/>
      <c r="U3" s="227"/>
    </row>
    <row r="4" spans="3:21" ht="51">
      <c r="C4" s="223" t="s">
        <v>3</v>
      </c>
      <c r="D4" s="749"/>
      <c r="E4" s="750"/>
      <c r="F4" s="750"/>
      <c r="G4" s="751"/>
      <c r="H4" s="749"/>
      <c r="I4" s="750"/>
      <c r="J4" s="751"/>
      <c r="K4" s="749"/>
      <c r="L4" s="751"/>
      <c r="M4" s="224" t="s">
        <v>121</v>
      </c>
      <c r="N4" s="224"/>
      <c r="O4" s="224"/>
      <c r="P4" s="224"/>
      <c r="Q4" s="224"/>
      <c r="R4" s="225"/>
      <c r="S4" s="226" t="s">
        <v>251</v>
      </c>
      <c r="T4" s="227" t="s">
        <v>234</v>
      </c>
      <c r="U4" s="227" t="s">
        <v>233</v>
      </c>
    </row>
    <row r="5" spans="3:21" ht="12.75">
      <c r="C5" s="223" t="s">
        <v>8</v>
      </c>
      <c r="D5" s="749"/>
      <c r="E5" s="750"/>
      <c r="F5" s="750"/>
      <c r="G5" s="751"/>
      <c r="H5" s="749" t="s">
        <v>6</v>
      </c>
      <c r="I5" s="750"/>
      <c r="J5" s="751"/>
      <c r="K5" s="749" t="s">
        <v>7</v>
      </c>
      <c r="L5" s="751"/>
      <c r="M5" s="224"/>
      <c r="N5" s="224"/>
      <c r="O5" s="224"/>
      <c r="P5" s="224"/>
      <c r="Q5" s="224"/>
      <c r="R5" s="225"/>
      <c r="S5" s="227"/>
      <c r="T5" s="225"/>
      <c r="U5" s="227"/>
    </row>
    <row r="6" spans="3:21" ht="13.5" thickBot="1">
      <c r="C6" s="228"/>
      <c r="D6" s="758"/>
      <c r="E6" s="759"/>
      <c r="F6" s="759"/>
      <c r="G6" s="760"/>
      <c r="H6" s="758" t="s">
        <v>8</v>
      </c>
      <c r="I6" s="759"/>
      <c r="J6" s="760"/>
      <c r="K6" s="758"/>
      <c r="L6" s="760"/>
      <c r="M6" s="229" t="s">
        <v>66</v>
      </c>
      <c r="N6" s="229"/>
      <c r="O6" s="229"/>
      <c r="P6" s="229"/>
      <c r="Q6" s="229"/>
      <c r="R6" s="230"/>
      <c r="S6" s="227" t="s">
        <v>66</v>
      </c>
      <c r="T6" s="225" t="s">
        <v>66</v>
      </c>
      <c r="U6" s="227" t="s">
        <v>66</v>
      </c>
    </row>
    <row r="7" spans="3:21" ht="15" customHeight="1" thickTop="1">
      <c r="C7" s="744" t="s">
        <v>106</v>
      </c>
      <c r="D7" s="745"/>
      <c r="E7" s="745"/>
      <c r="F7" s="745"/>
      <c r="G7" s="745"/>
      <c r="H7" s="745"/>
      <c r="I7" s="745"/>
      <c r="J7" s="745"/>
      <c r="K7" s="745"/>
      <c r="L7" s="745"/>
      <c r="M7" s="231">
        <f>M9+M14+M17+M25+M33+M37+M44+M50+M56+M62+M68+M76+M82+M88+M94+M102+M106+M110+M114+M119+M125+M132+M150+M154</f>
        <v>167519465</v>
      </c>
      <c r="N7" s="231" t="e">
        <f>SUM(N15,#REF!,N23,#REF!,#REF!,N31,N41)</f>
        <v>#REF!</v>
      </c>
      <c r="O7" s="231" t="e">
        <f>SUM(O15,#REF!,O23,#REF!,#REF!,O31,O41)</f>
        <v>#REF!</v>
      </c>
      <c r="P7" s="231" t="e">
        <f>SUM(P15,#REF!,P23,#REF!,#REF!,P31,P41)</f>
        <v>#REF!</v>
      </c>
      <c r="Q7" s="231" t="e">
        <f>SUM(Q15,#REF!,Q23,#REF!,#REF!,Q31,Q41)</f>
        <v>#REF!</v>
      </c>
      <c r="R7" s="232" t="e">
        <f>SUM(R15,#REF!,R23,#REF!,#REF!,R31,R41)</f>
        <v>#REF!</v>
      </c>
      <c r="S7" s="231">
        <f>S32+S33+S81+S124+S148</f>
        <v>37095000</v>
      </c>
      <c r="T7" s="232">
        <f>T50+T55+T102+T106</f>
        <v>38133600</v>
      </c>
      <c r="U7" s="231">
        <f>U14+U24+U32+U43+U68+U75+U81+U109+U124+U131+U148</f>
        <v>31789155</v>
      </c>
    </row>
    <row r="8" spans="3:21" ht="15" customHeight="1">
      <c r="C8" s="233"/>
      <c r="D8" s="723" t="s">
        <v>67</v>
      </c>
      <c r="E8" s="724"/>
      <c r="F8" s="724"/>
      <c r="G8" s="724"/>
      <c r="H8" s="724"/>
      <c r="I8" s="724"/>
      <c r="J8" s="724"/>
      <c r="K8" s="724"/>
      <c r="L8" s="724"/>
      <c r="M8" s="725"/>
      <c r="N8" s="234"/>
      <c r="O8" s="234"/>
      <c r="P8" s="234"/>
      <c r="Q8" s="234"/>
      <c r="R8" s="234"/>
      <c r="S8" s="235"/>
      <c r="T8" s="451"/>
      <c r="U8" s="235"/>
    </row>
    <row r="9" spans="3:21" ht="15" customHeight="1">
      <c r="C9" s="236"/>
      <c r="D9" s="726"/>
      <c r="E9" s="726"/>
      <c r="F9" s="726"/>
      <c r="G9" s="746" t="s">
        <v>93</v>
      </c>
      <c r="H9" s="747"/>
      <c r="I9" s="747"/>
      <c r="J9" s="747"/>
      <c r="K9" s="747"/>
      <c r="L9" s="748"/>
      <c r="M9" s="238">
        <f>M11+M12+M13</f>
        <v>18669647</v>
      </c>
      <c r="N9" s="238" t="e">
        <f>SUM(N10:N13)</f>
        <v>#REF!</v>
      </c>
      <c r="O9" s="238" t="e">
        <f>SUM(O10:O13)</f>
        <v>#REF!</v>
      </c>
      <c r="P9" s="238" t="e">
        <f>SUM(P10:P13)</f>
        <v>#REF!</v>
      </c>
      <c r="Q9" s="238" t="e">
        <f>SUM(Q10:Q13)</f>
        <v>#REF!</v>
      </c>
      <c r="R9" s="239" t="e">
        <f>SUM(R10:R13)</f>
        <v>#REF!</v>
      </c>
      <c r="S9" s="238"/>
      <c r="T9" s="239"/>
      <c r="U9" s="238"/>
    </row>
    <row r="10" spans="3:25" ht="15" customHeight="1">
      <c r="C10" s="236"/>
      <c r="D10" s="726"/>
      <c r="E10" s="726"/>
      <c r="F10" s="726"/>
      <c r="G10" s="726"/>
      <c r="H10" s="726"/>
      <c r="I10" s="240"/>
      <c r="J10" s="707" t="s">
        <v>103</v>
      </c>
      <c r="K10" s="708"/>
      <c r="L10" s="730"/>
      <c r="M10" s="242"/>
      <c r="N10" s="242">
        <f>'átadott pénzeszköz'!F9</f>
        <v>0</v>
      </c>
      <c r="O10" s="242">
        <f>'átadott pénzeszköz'!G9</f>
        <v>0</v>
      </c>
      <c r="P10" s="242">
        <f>'átadott pénzeszköz'!H9</f>
        <v>0</v>
      </c>
      <c r="Q10" s="242">
        <f>'átadott pénzeszköz'!I9</f>
        <v>0</v>
      </c>
      <c r="R10" s="243">
        <f>'átadott pénzeszköz'!J9</f>
        <v>0</v>
      </c>
      <c r="S10" s="242"/>
      <c r="T10" s="243"/>
      <c r="U10" s="242"/>
      <c r="W10" s="342"/>
      <c r="X10" s="103"/>
      <c r="Y10" s="103"/>
    </row>
    <row r="11" spans="3:25" ht="15" customHeight="1">
      <c r="C11" s="236"/>
      <c r="D11" s="237"/>
      <c r="E11" s="237"/>
      <c r="F11" s="237"/>
      <c r="G11" s="237"/>
      <c r="H11" s="237"/>
      <c r="I11" s="240"/>
      <c r="J11" s="707" t="s">
        <v>141</v>
      </c>
      <c r="K11" s="708"/>
      <c r="L11" s="241"/>
      <c r="M11" s="242">
        <v>7994000</v>
      </c>
      <c r="N11" s="242"/>
      <c r="O11" s="242"/>
      <c r="P11" s="242"/>
      <c r="Q11" s="242"/>
      <c r="R11" s="243"/>
      <c r="S11" s="242"/>
      <c r="T11" s="243"/>
      <c r="U11" s="242"/>
      <c r="W11" s="342"/>
      <c r="X11" s="103"/>
      <c r="Y11" s="103"/>
    </row>
    <row r="12" spans="3:25" ht="15" customHeight="1">
      <c r="C12" s="236"/>
      <c r="D12" s="237"/>
      <c r="E12" s="237"/>
      <c r="F12" s="237"/>
      <c r="G12" s="237"/>
      <c r="H12" s="237"/>
      <c r="I12" s="240"/>
      <c r="J12" s="707" t="s">
        <v>142</v>
      </c>
      <c r="K12" s="708"/>
      <c r="L12" s="241"/>
      <c r="M12" s="242">
        <v>10000000</v>
      </c>
      <c r="N12" s="242"/>
      <c r="O12" s="242"/>
      <c r="P12" s="242"/>
      <c r="Q12" s="242"/>
      <c r="R12" s="243"/>
      <c r="S12" s="242"/>
      <c r="T12" s="243"/>
      <c r="U12" s="242"/>
      <c r="W12" s="342"/>
      <c r="X12" s="103"/>
      <c r="Y12" s="103"/>
    </row>
    <row r="13" spans="3:21" ht="15" customHeight="1">
      <c r="C13" s="236"/>
      <c r="D13" s="726"/>
      <c r="E13" s="726"/>
      <c r="F13" s="726"/>
      <c r="G13" s="726"/>
      <c r="H13" s="726"/>
      <c r="I13" s="240"/>
      <c r="J13" s="707" t="s">
        <v>159</v>
      </c>
      <c r="K13" s="708"/>
      <c r="L13" s="730"/>
      <c r="M13" s="242">
        <v>675647</v>
      </c>
      <c r="N13" s="242" t="e">
        <f>'átadott pénzeszköz'!#REF!</f>
        <v>#REF!</v>
      </c>
      <c r="O13" s="242" t="e">
        <f>'átadott pénzeszköz'!#REF!</f>
        <v>#REF!</v>
      </c>
      <c r="P13" s="242" t="e">
        <f>'átadott pénzeszköz'!#REF!</f>
        <v>#REF!</v>
      </c>
      <c r="Q13" s="242" t="e">
        <f>'átadott pénzeszköz'!#REF!</f>
        <v>#REF!</v>
      </c>
      <c r="R13" s="243" t="e">
        <f>'átadott pénzeszköz'!#REF!</f>
        <v>#REF!</v>
      </c>
      <c r="S13" s="242"/>
      <c r="T13" s="243"/>
      <c r="U13" s="242"/>
    </row>
    <row r="14" spans="3:25" ht="30" customHeight="1">
      <c r="C14" s="469"/>
      <c r="D14" s="237"/>
      <c r="E14" s="237"/>
      <c r="F14" s="237"/>
      <c r="G14" s="237"/>
      <c r="H14" s="237"/>
      <c r="I14" s="698" t="s">
        <v>217</v>
      </c>
      <c r="J14" s="699"/>
      <c r="K14" s="524"/>
      <c r="L14" s="519"/>
      <c r="M14" s="520">
        <v>940000</v>
      </c>
      <c r="N14" s="520"/>
      <c r="O14" s="520"/>
      <c r="P14" s="520"/>
      <c r="Q14" s="520"/>
      <c r="R14" s="521"/>
      <c r="S14" s="522"/>
      <c r="T14" s="523"/>
      <c r="U14" s="522">
        <v>7841934</v>
      </c>
      <c r="W14" s="342"/>
      <c r="X14" s="103"/>
      <c r="Y14" s="103"/>
    </row>
    <row r="15" spans="3:23" ht="15" customHeight="1" thickBot="1">
      <c r="C15" s="734" t="s">
        <v>12</v>
      </c>
      <c r="D15" s="735"/>
      <c r="E15" s="735"/>
      <c r="F15" s="735"/>
      <c r="G15" s="735"/>
      <c r="H15" s="735"/>
      <c r="I15" s="735"/>
      <c r="J15" s="735"/>
      <c r="K15" s="735"/>
      <c r="L15" s="736"/>
      <c r="M15" s="246"/>
      <c r="N15" s="246" t="e">
        <f>SUM(#REF!,N9,#REF!,#REF!,#REF!)</f>
        <v>#REF!</v>
      </c>
      <c r="O15" s="246" t="e">
        <f>SUM(#REF!,O9,#REF!,#REF!,#REF!)</f>
        <v>#REF!</v>
      </c>
      <c r="P15" s="246" t="e">
        <f>SUM(#REF!,P9,#REF!,#REF!,#REF!)</f>
        <v>#REF!</v>
      </c>
      <c r="Q15" s="246" t="e">
        <f>SUM(#REF!,Q9,#REF!,#REF!,#REF!)</f>
        <v>#REF!</v>
      </c>
      <c r="R15" s="247" t="e">
        <f>SUM(#REF!,R9,#REF!,#REF!,#REF!)</f>
        <v>#REF!</v>
      </c>
      <c r="S15" s="248"/>
      <c r="T15" s="452"/>
      <c r="U15" s="248"/>
      <c r="W15" s="342"/>
    </row>
    <row r="16" spans="3:25" ht="30.75" customHeight="1">
      <c r="C16" s="236"/>
      <c r="D16" s="723" t="s">
        <v>176</v>
      </c>
      <c r="E16" s="724"/>
      <c r="F16" s="724"/>
      <c r="G16" s="724"/>
      <c r="H16" s="724"/>
      <c r="I16" s="724"/>
      <c r="J16" s="724"/>
      <c r="K16" s="724"/>
      <c r="L16" s="724"/>
      <c r="M16" s="725"/>
      <c r="N16" s="234"/>
      <c r="O16" s="234"/>
      <c r="P16" s="234"/>
      <c r="Q16" s="234"/>
      <c r="R16" s="234"/>
      <c r="S16" s="235"/>
      <c r="T16" s="451"/>
      <c r="U16" s="235"/>
      <c r="W16" s="342"/>
      <c r="X16" s="103"/>
      <c r="Y16" s="103"/>
    </row>
    <row r="17" spans="3:21" ht="15" customHeight="1">
      <c r="C17" s="236"/>
      <c r="D17" s="726"/>
      <c r="E17" s="726"/>
      <c r="F17" s="726"/>
      <c r="G17" s="727" t="s">
        <v>122</v>
      </c>
      <c r="H17" s="728"/>
      <c r="I17" s="728"/>
      <c r="J17" s="728"/>
      <c r="K17" s="728"/>
      <c r="L17" s="729"/>
      <c r="M17" s="238">
        <f>M18+M19+M20</f>
        <v>2812000</v>
      </c>
      <c r="N17" s="238">
        <f>SUM(N18:N20)</f>
        <v>39179.002</v>
      </c>
      <c r="O17" s="238">
        <f>SUM(O18:O20)</f>
        <v>39179.002</v>
      </c>
      <c r="P17" s="238">
        <f>SUM(P18:P20)</f>
        <v>39179.002</v>
      </c>
      <c r="Q17" s="238">
        <f>SUM(Q18:Q20)</f>
        <v>39179.002</v>
      </c>
      <c r="R17" s="239">
        <f>SUM(R18:R20)</f>
        <v>39179.002</v>
      </c>
      <c r="S17" s="238"/>
      <c r="T17" s="239"/>
      <c r="U17" s="238"/>
    </row>
    <row r="18" spans="3:21" ht="15" customHeight="1">
      <c r="C18" s="236"/>
      <c r="D18" s="726"/>
      <c r="E18" s="726"/>
      <c r="F18" s="726"/>
      <c r="G18" s="726"/>
      <c r="H18" s="726"/>
      <c r="I18" s="240"/>
      <c r="J18" s="707" t="s">
        <v>13</v>
      </c>
      <c r="K18" s="708"/>
      <c r="L18" s="730"/>
      <c r="M18" s="249">
        <v>1332000</v>
      </c>
      <c r="N18" s="249">
        <f>'[1]kiadás'!$B$11</f>
        <v>16966.6</v>
      </c>
      <c r="O18" s="249">
        <f>'[1]kiadás'!$B$11</f>
        <v>16966.6</v>
      </c>
      <c r="P18" s="249">
        <f>'[1]kiadás'!$B$11</f>
        <v>16966.6</v>
      </c>
      <c r="Q18" s="249">
        <f>'[1]kiadás'!$B$11</f>
        <v>16966.6</v>
      </c>
      <c r="R18" s="250">
        <f>'[1]kiadás'!$B$11</f>
        <v>16966.6</v>
      </c>
      <c r="S18" s="249"/>
      <c r="T18" s="250"/>
      <c r="U18" s="249"/>
    </row>
    <row r="19" spans="3:21" ht="15" customHeight="1">
      <c r="C19" s="236"/>
      <c r="D19" s="726"/>
      <c r="E19" s="726"/>
      <c r="F19" s="726"/>
      <c r="G19" s="726"/>
      <c r="H19" s="726"/>
      <c r="I19" s="240"/>
      <c r="J19" s="707" t="s">
        <v>14</v>
      </c>
      <c r="K19" s="708"/>
      <c r="L19" s="730"/>
      <c r="M19" s="249">
        <v>360000</v>
      </c>
      <c r="N19" s="249">
        <f>'[1]kiadás'!$C$11</f>
        <v>5512.402</v>
      </c>
      <c r="O19" s="249">
        <f>'[1]kiadás'!$C$11</f>
        <v>5512.402</v>
      </c>
      <c r="P19" s="249">
        <f>'[1]kiadás'!$C$11</f>
        <v>5512.402</v>
      </c>
      <c r="Q19" s="249">
        <f>'[1]kiadás'!$C$11</f>
        <v>5512.402</v>
      </c>
      <c r="R19" s="250">
        <f>'[1]kiadás'!$C$11</f>
        <v>5512.402</v>
      </c>
      <c r="S19" s="249"/>
      <c r="T19" s="250"/>
      <c r="U19" s="249"/>
    </row>
    <row r="20" spans="3:21" ht="15" customHeight="1">
      <c r="C20" s="236"/>
      <c r="D20" s="726"/>
      <c r="E20" s="726"/>
      <c r="F20" s="726"/>
      <c r="G20" s="726"/>
      <c r="H20" s="726"/>
      <c r="I20" s="240"/>
      <c r="J20" s="707" t="s">
        <v>15</v>
      </c>
      <c r="K20" s="708"/>
      <c r="L20" s="730"/>
      <c r="M20" s="249">
        <v>1120000</v>
      </c>
      <c r="N20" s="249">
        <f>'[1]kiadás'!$D$11</f>
        <v>16700</v>
      </c>
      <c r="O20" s="249">
        <f>'[1]kiadás'!$D$11</f>
        <v>16700</v>
      </c>
      <c r="P20" s="249">
        <f>'[1]kiadás'!$D$11</f>
        <v>16700</v>
      </c>
      <c r="Q20" s="249">
        <f>'[1]kiadás'!$D$11</f>
        <v>16700</v>
      </c>
      <c r="R20" s="250">
        <f>'[1]kiadás'!$D$11</f>
        <v>16700</v>
      </c>
      <c r="S20" s="249"/>
      <c r="T20" s="250"/>
      <c r="U20" s="249"/>
    </row>
    <row r="21" spans="3:21" ht="15" customHeight="1">
      <c r="C21" s="236"/>
      <c r="D21" s="726"/>
      <c r="E21" s="726"/>
      <c r="F21" s="726"/>
      <c r="G21" s="743" t="s">
        <v>123</v>
      </c>
      <c r="H21" s="743"/>
      <c r="I21" s="743"/>
      <c r="J21" s="743"/>
      <c r="K21" s="743"/>
      <c r="L21" s="743"/>
      <c r="M21" s="238">
        <f aca="true" t="shared" si="0" ref="M21:R21">M22</f>
        <v>0</v>
      </c>
      <c r="N21" s="238" t="e">
        <f t="shared" si="0"/>
        <v>#REF!</v>
      </c>
      <c r="O21" s="238" t="e">
        <f t="shared" si="0"/>
        <v>#REF!</v>
      </c>
      <c r="P21" s="238" t="e">
        <f t="shared" si="0"/>
        <v>#REF!</v>
      </c>
      <c r="Q21" s="238" t="e">
        <f t="shared" si="0"/>
        <v>#REF!</v>
      </c>
      <c r="R21" s="239" t="e">
        <f t="shared" si="0"/>
        <v>#REF!</v>
      </c>
      <c r="S21" s="238"/>
      <c r="T21" s="239"/>
      <c r="U21" s="238"/>
    </row>
    <row r="22" spans="3:21" ht="15" customHeight="1">
      <c r="C22" s="236"/>
      <c r="D22" s="726"/>
      <c r="E22" s="726"/>
      <c r="F22" s="726"/>
      <c r="G22" s="726"/>
      <c r="H22" s="726"/>
      <c r="I22" s="240"/>
      <c r="J22" s="707" t="s">
        <v>16</v>
      </c>
      <c r="K22" s="708"/>
      <c r="L22" s="730"/>
      <c r="M22" s="244">
        <v>0</v>
      </c>
      <c r="N22" s="244" t="e">
        <f>SUM('felhalmozási kiadások'!#REF!)</f>
        <v>#REF!</v>
      </c>
      <c r="O22" s="244" t="e">
        <f>SUM('felhalmozási kiadások'!#REF!)</f>
        <v>#REF!</v>
      </c>
      <c r="P22" s="244" t="e">
        <f>SUM('felhalmozási kiadások'!#REF!)</f>
        <v>#REF!</v>
      </c>
      <c r="Q22" s="244" t="e">
        <f>SUM('felhalmozási kiadások'!#REF!)</f>
        <v>#REF!</v>
      </c>
      <c r="R22" s="245" t="e">
        <f>SUM('felhalmozási kiadások'!#REF!)</f>
        <v>#REF!</v>
      </c>
      <c r="S22" s="244"/>
      <c r="T22" s="245"/>
      <c r="U22" s="244"/>
    </row>
    <row r="23" spans="3:21" ht="13.5" thickBot="1">
      <c r="C23" s="721" t="s">
        <v>12</v>
      </c>
      <c r="D23" s="722"/>
      <c r="E23" s="722"/>
      <c r="F23" s="722"/>
      <c r="G23" s="722"/>
      <c r="H23" s="722"/>
      <c r="I23" s="722"/>
      <c r="J23" s="722"/>
      <c r="K23" s="722"/>
      <c r="L23" s="722"/>
      <c r="M23" s="246"/>
      <c r="N23" s="246" t="e">
        <f>SUM(N17,N21)</f>
        <v>#REF!</v>
      </c>
      <c r="O23" s="246" t="e">
        <f>SUM(O17,O21)</f>
        <v>#REF!</v>
      </c>
      <c r="P23" s="246" t="e">
        <f>SUM(P17,P21)</f>
        <v>#REF!</v>
      </c>
      <c r="Q23" s="246" t="e">
        <f>SUM(Q17,Q21)</f>
        <v>#REF!</v>
      </c>
      <c r="R23" s="247" t="e">
        <f>SUM(R17,R21)</f>
        <v>#REF!</v>
      </c>
      <c r="S23" s="248"/>
      <c r="T23" s="452"/>
      <c r="U23" s="248"/>
    </row>
    <row r="24" spans="3:21" ht="15" customHeight="1">
      <c r="C24" s="236"/>
      <c r="D24" s="723" t="s">
        <v>125</v>
      </c>
      <c r="E24" s="724"/>
      <c r="F24" s="724"/>
      <c r="G24" s="724"/>
      <c r="H24" s="724"/>
      <c r="I24" s="724"/>
      <c r="J24" s="724"/>
      <c r="K24" s="724"/>
      <c r="L24" s="724"/>
      <c r="M24" s="725"/>
      <c r="N24" s="234"/>
      <c r="O24" s="234"/>
      <c r="P24" s="234"/>
      <c r="Q24" s="234"/>
      <c r="R24" s="234"/>
      <c r="S24" s="235"/>
      <c r="T24" s="451"/>
      <c r="U24" s="235">
        <v>6944000</v>
      </c>
    </row>
    <row r="25" spans="3:21" ht="12.75">
      <c r="C25" s="236"/>
      <c r="D25" s="726"/>
      <c r="E25" s="726"/>
      <c r="F25" s="726"/>
      <c r="G25" s="727" t="s">
        <v>122</v>
      </c>
      <c r="H25" s="728"/>
      <c r="I25" s="728"/>
      <c r="J25" s="728"/>
      <c r="K25" s="728"/>
      <c r="L25" s="729"/>
      <c r="M25" s="238">
        <f>M26+M27+M28</f>
        <v>6944000</v>
      </c>
      <c r="N25" s="238">
        <f>SUM(N26:N28)</f>
        <v>22658.796000000002</v>
      </c>
      <c r="O25" s="238">
        <f>SUM(O26:O28)</f>
        <v>22658.796000000002</v>
      </c>
      <c r="P25" s="238">
        <f>SUM(P26:P28)</f>
        <v>22658.796000000002</v>
      </c>
      <c r="Q25" s="238">
        <f>SUM(Q26:Q28)</f>
        <v>22658.796000000002</v>
      </c>
      <c r="R25" s="239">
        <f>SUM(R26:R28)</f>
        <v>22658.796000000002</v>
      </c>
      <c r="S25" s="238"/>
      <c r="T25" s="239"/>
      <c r="U25" s="238"/>
    </row>
    <row r="26" spans="3:21" ht="12.75">
      <c r="C26" s="236"/>
      <c r="D26" s="726"/>
      <c r="E26" s="726"/>
      <c r="F26" s="726"/>
      <c r="G26" s="726"/>
      <c r="H26" s="726"/>
      <c r="I26" s="240"/>
      <c r="J26" s="707" t="s">
        <v>13</v>
      </c>
      <c r="K26" s="708"/>
      <c r="L26" s="730"/>
      <c r="M26" s="249">
        <v>0</v>
      </c>
      <c r="N26" s="249">
        <f>'[1]kiadás'!$B$15</f>
        <v>7442.8</v>
      </c>
      <c r="O26" s="249">
        <f>'[1]kiadás'!$B$15</f>
        <v>7442.8</v>
      </c>
      <c r="P26" s="249">
        <f>'[1]kiadás'!$B$15</f>
        <v>7442.8</v>
      </c>
      <c r="Q26" s="249">
        <f>'[1]kiadás'!$B$15</f>
        <v>7442.8</v>
      </c>
      <c r="R26" s="250">
        <f>'[1]kiadás'!$B$15</f>
        <v>7442.8</v>
      </c>
      <c r="S26" s="249"/>
      <c r="T26" s="250"/>
      <c r="U26" s="249"/>
    </row>
    <row r="27" spans="3:21" ht="12.75">
      <c r="C27" s="236"/>
      <c r="D27" s="726"/>
      <c r="E27" s="726"/>
      <c r="F27" s="726"/>
      <c r="G27" s="726"/>
      <c r="H27" s="726"/>
      <c r="I27" s="240"/>
      <c r="J27" s="707" t="s">
        <v>14</v>
      </c>
      <c r="K27" s="708"/>
      <c r="L27" s="730"/>
      <c r="M27" s="249">
        <v>0</v>
      </c>
      <c r="N27" s="249">
        <f>'[1]kiadás'!$C$15</f>
        <v>2215.9959999999996</v>
      </c>
      <c r="O27" s="249">
        <f>'[1]kiadás'!$C$15</f>
        <v>2215.9959999999996</v>
      </c>
      <c r="P27" s="249">
        <f>'[1]kiadás'!$C$15</f>
        <v>2215.9959999999996</v>
      </c>
      <c r="Q27" s="249">
        <f>'[1]kiadás'!$C$15</f>
        <v>2215.9959999999996</v>
      </c>
      <c r="R27" s="250">
        <f>'[1]kiadás'!$C$15</f>
        <v>2215.9959999999996</v>
      </c>
      <c r="S27" s="249"/>
      <c r="T27" s="250"/>
      <c r="U27" s="249"/>
    </row>
    <row r="28" spans="3:21" ht="12.75">
      <c r="C28" s="236"/>
      <c r="D28" s="726"/>
      <c r="E28" s="726"/>
      <c r="F28" s="726"/>
      <c r="G28" s="726"/>
      <c r="H28" s="726"/>
      <c r="I28" s="240"/>
      <c r="J28" s="707" t="s">
        <v>15</v>
      </c>
      <c r="K28" s="708"/>
      <c r="L28" s="730"/>
      <c r="M28" s="249">
        <v>6944000</v>
      </c>
      <c r="N28" s="249">
        <f>'[1]kiadás'!$D$15</f>
        <v>13000</v>
      </c>
      <c r="O28" s="249">
        <f>'[1]kiadás'!$D$15</f>
        <v>13000</v>
      </c>
      <c r="P28" s="249">
        <f>'[1]kiadás'!$D$15</f>
        <v>13000</v>
      </c>
      <c r="Q28" s="249">
        <f>'[1]kiadás'!$D$15</f>
        <v>13000</v>
      </c>
      <c r="R28" s="250">
        <f>'[1]kiadás'!$D$15</f>
        <v>13000</v>
      </c>
      <c r="S28" s="249"/>
      <c r="T28" s="250"/>
      <c r="U28" s="249"/>
    </row>
    <row r="29" spans="3:21" ht="12.75">
      <c r="C29" s="236"/>
      <c r="D29" s="726"/>
      <c r="E29" s="726"/>
      <c r="F29" s="726"/>
      <c r="G29" s="743" t="s">
        <v>123</v>
      </c>
      <c r="H29" s="743"/>
      <c r="I29" s="743"/>
      <c r="J29" s="743"/>
      <c r="K29" s="743"/>
      <c r="L29" s="743"/>
      <c r="M29" s="238"/>
      <c r="N29" s="238" t="e">
        <f>SUM(N30:N30)</f>
        <v>#REF!</v>
      </c>
      <c r="O29" s="238" t="e">
        <f>SUM(O30:O30)</f>
        <v>#REF!</v>
      </c>
      <c r="P29" s="238" t="e">
        <f>SUM(P30:P30)</f>
        <v>#REF!</v>
      </c>
      <c r="Q29" s="238" t="e">
        <f>SUM(Q30:Q30)</f>
        <v>#REF!</v>
      </c>
      <c r="R29" s="239" t="e">
        <f>SUM(R30:R30)</f>
        <v>#REF!</v>
      </c>
      <c r="S29" s="238"/>
      <c r="T29" s="239"/>
      <c r="U29" s="238"/>
    </row>
    <row r="30" spans="3:21" ht="12.75">
      <c r="C30" s="236"/>
      <c r="D30" s="726"/>
      <c r="E30" s="726"/>
      <c r="F30" s="726"/>
      <c r="G30" s="726"/>
      <c r="H30" s="726"/>
      <c r="I30" s="240"/>
      <c r="J30" s="707" t="s">
        <v>16</v>
      </c>
      <c r="K30" s="708"/>
      <c r="L30" s="730"/>
      <c r="M30" s="244"/>
      <c r="N30" s="244" t="e">
        <f>SUM('felhalmozási kiadások'!#REF!)</f>
        <v>#REF!</v>
      </c>
      <c r="O30" s="244" t="e">
        <f>SUM('felhalmozási kiadások'!#REF!)</f>
        <v>#REF!</v>
      </c>
      <c r="P30" s="244" t="e">
        <f>SUM('felhalmozási kiadások'!#REF!)</f>
        <v>#REF!</v>
      </c>
      <c r="Q30" s="244" t="e">
        <f>SUM('felhalmozási kiadások'!#REF!,'felhalmozási kiadások'!#REF!)</f>
        <v>#REF!</v>
      </c>
      <c r="R30" s="245" t="e">
        <f>SUM('felhalmozási kiadások'!#REF!,'felhalmozási kiadások'!#REF!)</f>
        <v>#REF!</v>
      </c>
      <c r="S30" s="244"/>
      <c r="T30" s="245"/>
      <c r="U30" s="244"/>
    </row>
    <row r="31" spans="3:21" ht="13.5" thickBot="1">
      <c r="C31" s="721" t="s">
        <v>12</v>
      </c>
      <c r="D31" s="722"/>
      <c r="E31" s="722"/>
      <c r="F31" s="722"/>
      <c r="G31" s="722"/>
      <c r="H31" s="722"/>
      <c r="I31" s="722"/>
      <c r="J31" s="722"/>
      <c r="K31" s="722"/>
      <c r="L31" s="722"/>
      <c r="M31" s="246"/>
      <c r="N31" s="246" t="e">
        <f>SUM(N25,N29)</f>
        <v>#REF!</v>
      </c>
      <c r="O31" s="246" t="e">
        <f>SUM(O25,O29)</f>
        <v>#REF!</v>
      </c>
      <c r="P31" s="246" t="e">
        <f>SUM(P25,P29)</f>
        <v>#REF!</v>
      </c>
      <c r="Q31" s="246" t="e">
        <f>SUM(Q25,Q29)</f>
        <v>#REF!</v>
      </c>
      <c r="R31" s="247" t="e">
        <f>SUM(R25,R29)</f>
        <v>#REF!</v>
      </c>
      <c r="S31" s="248"/>
      <c r="T31" s="452"/>
      <c r="U31" s="248"/>
    </row>
    <row r="32" spans="3:21" ht="15" customHeight="1">
      <c r="C32" s="236"/>
      <c r="D32" s="723" t="s">
        <v>126</v>
      </c>
      <c r="E32" s="724"/>
      <c r="F32" s="724"/>
      <c r="G32" s="724"/>
      <c r="H32" s="724"/>
      <c r="I32" s="724"/>
      <c r="J32" s="724"/>
      <c r="K32" s="724"/>
      <c r="L32" s="724"/>
      <c r="M32" s="725"/>
      <c r="N32" s="234"/>
      <c r="O32" s="234"/>
      <c r="P32" s="234"/>
      <c r="Q32" s="234"/>
      <c r="R32" s="234"/>
      <c r="S32" s="235">
        <v>1949000</v>
      </c>
      <c r="T32" s="451"/>
      <c r="U32" s="235">
        <v>3769722</v>
      </c>
    </row>
    <row r="33" spans="3:21" ht="12.75">
      <c r="C33" s="236"/>
      <c r="D33" s="726"/>
      <c r="E33" s="726"/>
      <c r="F33" s="726"/>
      <c r="G33" s="727" t="s">
        <v>122</v>
      </c>
      <c r="H33" s="728"/>
      <c r="I33" s="728"/>
      <c r="J33" s="728"/>
      <c r="K33" s="728"/>
      <c r="L33" s="729"/>
      <c r="M33" s="238">
        <f>M34+M35+M36</f>
        <v>23512918</v>
      </c>
      <c r="N33" s="238">
        <f>SUM(N34:N36)</f>
        <v>7580.498</v>
      </c>
      <c r="O33" s="238">
        <f>SUM(O34:O36)</f>
        <v>7580.498</v>
      </c>
      <c r="P33" s="238">
        <f>SUM(P34:P36)</f>
        <v>7580.498</v>
      </c>
      <c r="Q33" s="238">
        <f>SUM(Q34:Q36)</f>
        <v>7580.498</v>
      </c>
      <c r="R33" s="239">
        <f>SUM(R34:R36)</f>
        <v>7580.498</v>
      </c>
      <c r="S33" s="251">
        <v>22279000</v>
      </c>
      <c r="T33" s="239"/>
      <c r="U33" s="238"/>
    </row>
    <row r="34" spans="3:21" ht="12.75">
      <c r="C34" s="236"/>
      <c r="D34" s="726"/>
      <c r="E34" s="726"/>
      <c r="F34" s="726"/>
      <c r="G34" s="726"/>
      <c r="H34" s="726"/>
      <c r="I34" s="240"/>
      <c r="J34" s="707" t="s">
        <v>13</v>
      </c>
      <c r="K34" s="708"/>
      <c r="L34" s="730"/>
      <c r="M34" s="252">
        <v>4273000</v>
      </c>
      <c r="N34" s="249">
        <f>'[1]kiadás'!$B$17</f>
        <v>3788.9</v>
      </c>
      <c r="O34" s="249">
        <f>'[1]kiadás'!$B$17</f>
        <v>3788.9</v>
      </c>
      <c r="P34" s="249">
        <f>'[1]kiadás'!$B$17</f>
        <v>3788.9</v>
      </c>
      <c r="Q34" s="249">
        <f>'[1]kiadás'!$B$17</f>
        <v>3788.9</v>
      </c>
      <c r="R34" s="250">
        <f>'[1]kiadás'!$B$17</f>
        <v>3788.9</v>
      </c>
      <c r="S34" s="251"/>
      <c r="T34" s="453"/>
      <c r="U34" s="252"/>
    </row>
    <row r="35" spans="3:21" ht="12.75">
      <c r="C35" s="236"/>
      <c r="D35" s="726"/>
      <c r="E35" s="726"/>
      <c r="F35" s="726"/>
      <c r="G35" s="726"/>
      <c r="H35" s="726"/>
      <c r="I35" s="240"/>
      <c r="J35" s="707" t="s">
        <v>14</v>
      </c>
      <c r="K35" s="708"/>
      <c r="L35" s="730"/>
      <c r="M35" s="252">
        <v>969000</v>
      </c>
      <c r="N35" s="249">
        <f>'[1]kiadás'!$C$17</f>
        <v>1161.598</v>
      </c>
      <c r="O35" s="249">
        <f>'[1]kiadás'!$C$17</f>
        <v>1161.598</v>
      </c>
      <c r="P35" s="249">
        <f>'[1]kiadás'!$C$17</f>
        <v>1161.598</v>
      </c>
      <c r="Q35" s="249">
        <f>'[1]kiadás'!$C$17</f>
        <v>1161.598</v>
      </c>
      <c r="R35" s="250">
        <f>'[1]kiadás'!$C$17</f>
        <v>1161.598</v>
      </c>
      <c r="S35" s="251"/>
      <c r="T35" s="453"/>
      <c r="U35" s="252"/>
    </row>
    <row r="36" spans="3:21" ht="12.75">
      <c r="C36" s="236"/>
      <c r="D36" s="726"/>
      <c r="E36" s="726"/>
      <c r="F36" s="726"/>
      <c r="G36" s="726"/>
      <c r="H36" s="726"/>
      <c r="I36" s="240"/>
      <c r="J36" s="707" t="s">
        <v>101</v>
      </c>
      <c r="K36" s="708"/>
      <c r="L36" s="730"/>
      <c r="M36" s="331">
        <v>18270918</v>
      </c>
      <c r="N36" s="249">
        <f>'[1]kiadás'!$D$17</f>
        <v>2630</v>
      </c>
      <c r="O36" s="249">
        <f>'[1]kiadás'!$D$17</f>
        <v>2630</v>
      </c>
      <c r="P36" s="249">
        <f>'[1]kiadás'!$D$17</f>
        <v>2630</v>
      </c>
      <c r="Q36" s="249">
        <f>'[1]kiadás'!$D$17</f>
        <v>2630</v>
      </c>
      <c r="R36" s="250">
        <f>'[1]kiadás'!$D$17</f>
        <v>2630</v>
      </c>
      <c r="S36" s="251"/>
      <c r="T36" s="453"/>
      <c r="U36" s="252"/>
    </row>
    <row r="37" spans="3:21" ht="12.75">
      <c r="C37" s="253"/>
      <c r="D37" s="254"/>
      <c r="E37" s="254"/>
      <c r="F37" s="254"/>
      <c r="G37" s="254"/>
      <c r="H37" s="254"/>
      <c r="I37" s="755" t="s">
        <v>123</v>
      </c>
      <c r="J37" s="756"/>
      <c r="K37" s="756"/>
      <c r="L37" s="757"/>
      <c r="M37" s="255">
        <f>M38+M39</f>
        <v>31500000</v>
      </c>
      <c r="N37" s="256"/>
      <c r="O37" s="256"/>
      <c r="P37" s="256"/>
      <c r="Q37" s="256"/>
      <c r="R37" s="257"/>
      <c r="S37" s="251"/>
      <c r="T37" s="454"/>
      <c r="U37" s="258"/>
    </row>
    <row r="38" spans="3:21" ht="12.75">
      <c r="C38" s="253"/>
      <c r="D38" s="254"/>
      <c r="E38" s="254"/>
      <c r="F38" s="254"/>
      <c r="G38" s="254"/>
      <c r="H38" s="254"/>
      <c r="I38" s="259"/>
      <c r="J38" s="260" t="s">
        <v>16</v>
      </c>
      <c r="K38" s="261"/>
      <c r="L38" s="262"/>
      <c r="M38" s="263">
        <v>23500000</v>
      </c>
      <c r="N38" s="256"/>
      <c r="O38" s="256"/>
      <c r="P38" s="256"/>
      <c r="Q38" s="256"/>
      <c r="R38" s="257"/>
      <c r="S38" s="251"/>
      <c r="T38" s="453"/>
      <c r="U38" s="252"/>
    </row>
    <row r="39" spans="3:21" ht="12.75">
      <c r="C39" s="253"/>
      <c r="D39" s="254"/>
      <c r="E39" s="254"/>
      <c r="F39" s="254"/>
      <c r="G39" s="254"/>
      <c r="H39" s="254"/>
      <c r="I39" s="330"/>
      <c r="J39" s="261" t="s">
        <v>17</v>
      </c>
      <c r="K39" s="261"/>
      <c r="L39" s="262"/>
      <c r="M39" s="263">
        <v>8000000</v>
      </c>
      <c r="N39" s="256"/>
      <c r="O39" s="256"/>
      <c r="P39" s="256"/>
      <c r="Q39" s="256"/>
      <c r="R39" s="257"/>
      <c r="S39" s="251"/>
      <c r="T39" s="453"/>
      <c r="U39" s="252"/>
    </row>
    <row r="40" spans="3:23" ht="15" customHeight="1">
      <c r="C40" s="253"/>
      <c r="D40" s="254"/>
      <c r="E40" s="254"/>
      <c r="F40" s="254"/>
      <c r="G40" s="254"/>
      <c r="H40" s="254"/>
      <c r="I40" s="731" t="s">
        <v>46</v>
      </c>
      <c r="J40" s="732"/>
      <c r="K40" s="732"/>
      <c r="L40" s="733"/>
      <c r="M40" s="264"/>
      <c r="N40" s="256"/>
      <c r="O40" s="256"/>
      <c r="P40" s="256"/>
      <c r="Q40" s="256"/>
      <c r="R40" s="257"/>
      <c r="S40" s="265"/>
      <c r="T40" s="455"/>
      <c r="U40" s="265"/>
      <c r="W40" s="342"/>
    </row>
    <row r="41" spans="3:23" ht="13.5" thickBot="1">
      <c r="C41" s="721" t="s">
        <v>12</v>
      </c>
      <c r="D41" s="722"/>
      <c r="E41" s="722"/>
      <c r="F41" s="722"/>
      <c r="G41" s="722"/>
      <c r="H41" s="722"/>
      <c r="I41" s="722"/>
      <c r="J41" s="722"/>
      <c r="K41" s="722"/>
      <c r="L41" s="722"/>
      <c r="M41" s="246"/>
      <c r="N41" s="246">
        <f>SUM(N33)</f>
        <v>7580.498</v>
      </c>
      <c r="O41" s="246">
        <f>SUM(O33)</f>
        <v>7580.498</v>
      </c>
      <c r="P41" s="246">
        <f>SUM(P33)</f>
        <v>7580.498</v>
      </c>
      <c r="Q41" s="246">
        <f>SUM(Q33)</f>
        <v>7580.498</v>
      </c>
      <c r="R41" s="247">
        <f>SUM(R33)</f>
        <v>7580.498</v>
      </c>
      <c r="S41" s="248"/>
      <c r="T41" s="452"/>
      <c r="U41" s="248"/>
      <c r="W41" s="342"/>
    </row>
    <row r="42" spans="3:23" ht="13.5" thickBot="1">
      <c r="C42" s="266"/>
      <c r="D42" s="267"/>
      <c r="E42" s="268"/>
      <c r="F42" s="268"/>
      <c r="G42" s="268"/>
      <c r="H42" s="268"/>
      <c r="I42" s="268"/>
      <c r="J42" s="268"/>
      <c r="K42" s="268"/>
      <c r="L42" s="268"/>
      <c r="M42" s="269"/>
      <c r="N42" s="270"/>
      <c r="O42" s="270"/>
      <c r="P42" s="270"/>
      <c r="Q42" s="270"/>
      <c r="R42" s="270"/>
      <c r="S42" s="248"/>
      <c r="T42" s="452"/>
      <c r="U42" s="248"/>
      <c r="W42" s="342"/>
    </row>
    <row r="43" spans="3:23" ht="15" customHeight="1">
      <c r="C43" s="236"/>
      <c r="D43" s="737" t="s">
        <v>124</v>
      </c>
      <c r="E43" s="738"/>
      <c r="F43" s="738"/>
      <c r="G43" s="738"/>
      <c r="H43" s="738"/>
      <c r="I43" s="738"/>
      <c r="J43" s="738"/>
      <c r="K43" s="738"/>
      <c r="L43" s="738"/>
      <c r="M43" s="739"/>
      <c r="N43" s="270"/>
      <c r="O43" s="270"/>
      <c r="P43" s="270"/>
      <c r="Q43" s="270"/>
      <c r="R43" s="270"/>
      <c r="S43" s="235"/>
      <c r="T43" s="451"/>
      <c r="U43" s="235">
        <v>2500000</v>
      </c>
      <c r="W43" s="342"/>
    </row>
    <row r="44" spans="3:23" ht="15" customHeight="1">
      <c r="C44" s="236"/>
      <c r="D44" s="740"/>
      <c r="E44" s="741"/>
      <c r="F44" s="742"/>
      <c r="G44" s="727" t="s">
        <v>122</v>
      </c>
      <c r="H44" s="728"/>
      <c r="I44" s="728"/>
      <c r="J44" s="728"/>
      <c r="K44" s="728"/>
      <c r="L44" s="729"/>
      <c r="M44" s="238">
        <f>M45+M46+M47</f>
        <v>3892000</v>
      </c>
      <c r="N44" s="270"/>
      <c r="O44" s="270"/>
      <c r="P44" s="270"/>
      <c r="Q44" s="270"/>
      <c r="R44" s="270"/>
      <c r="S44" s="238"/>
      <c r="T44" s="239"/>
      <c r="U44" s="238"/>
      <c r="W44" s="342"/>
    </row>
    <row r="45" spans="3:21" ht="12.75">
      <c r="C45" s="236"/>
      <c r="D45" s="740"/>
      <c r="E45" s="741"/>
      <c r="F45" s="742"/>
      <c r="G45" s="740"/>
      <c r="H45" s="742"/>
      <c r="I45" s="240"/>
      <c r="J45" s="707" t="s">
        <v>13</v>
      </c>
      <c r="K45" s="708"/>
      <c r="L45" s="730"/>
      <c r="M45" s="249">
        <v>1755000</v>
      </c>
      <c r="N45" s="270"/>
      <c r="O45" s="270"/>
      <c r="P45" s="270"/>
      <c r="Q45" s="270"/>
      <c r="R45" s="270"/>
      <c r="S45" s="249"/>
      <c r="T45" s="250"/>
      <c r="U45" s="249"/>
    </row>
    <row r="46" spans="3:21" ht="15" customHeight="1">
      <c r="C46" s="236"/>
      <c r="D46" s="740"/>
      <c r="E46" s="741"/>
      <c r="F46" s="742"/>
      <c r="G46" s="740"/>
      <c r="H46" s="742"/>
      <c r="I46" s="240"/>
      <c r="J46" s="707" t="s">
        <v>14</v>
      </c>
      <c r="K46" s="708"/>
      <c r="L46" s="730"/>
      <c r="M46" s="249">
        <v>474000</v>
      </c>
      <c r="N46" s="270"/>
      <c r="O46" s="270"/>
      <c r="P46" s="270"/>
      <c r="Q46" s="270"/>
      <c r="R46" s="270"/>
      <c r="S46" s="249"/>
      <c r="T46" s="250"/>
      <c r="U46" s="249"/>
    </row>
    <row r="47" spans="3:21" ht="12.75">
      <c r="C47" s="236"/>
      <c r="D47" s="740"/>
      <c r="E47" s="741"/>
      <c r="F47" s="742"/>
      <c r="G47" s="740"/>
      <c r="H47" s="742"/>
      <c r="I47" s="240"/>
      <c r="J47" s="707" t="s">
        <v>15</v>
      </c>
      <c r="K47" s="708"/>
      <c r="L47" s="730"/>
      <c r="M47" s="249">
        <v>1663000</v>
      </c>
      <c r="N47" s="270"/>
      <c r="O47" s="270"/>
      <c r="P47" s="270"/>
      <c r="Q47" s="270"/>
      <c r="R47" s="270"/>
      <c r="S47" s="249"/>
      <c r="T47" s="250"/>
      <c r="U47" s="249"/>
    </row>
    <row r="48" spans="3:21" ht="15" customHeight="1" thickBot="1">
      <c r="C48" s="734" t="s">
        <v>12</v>
      </c>
      <c r="D48" s="735"/>
      <c r="E48" s="735"/>
      <c r="F48" s="735"/>
      <c r="G48" s="735"/>
      <c r="H48" s="735"/>
      <c r="I48" s="735"/>
      <c r="J48" s="735"/>
      <c r="K48" s="735"/>
      <c r="L48" s="736"/>
      <c r="M48" s="246"/>
      <c r="N48" s="270"/>
      <c r="O48" s="270"/>
      <c r="P48" s="270"/>
      <c r="Q48" s="270"/>
      <c r="R48" s="270"/>
      <c r="S48" s="248"/>
      <c r="T48" s="452"/>
      <c r="U48" s="248"/>
    </row>
    <row r="49" spans="3:21" ht="30.75" customHeight="1">
      <c r="C49" s="236"/>
      <c r="D49" s="737" t="s">
        <v>127</v>
      </c>
      <c r="E49" s="738"/>
      <c r="F49" s="738"/>
      <c r="G49" s="738"/>
      <c r="H49" s="738"/>
      <c r="I49" s="738"/>
      <c r="J49" s="738"/>
      <c r="K49" s="738"/>
      <c r="L49" s="738"/>
      <c r="M49" s="739"/>
      <c r="N49" s="270"/>
      <c r="O49" s="270"/>
      <c r="P49" s="270"/>
      <c r="Q49" s="270"/>
      <c r="R49" s="270"/>
      <c r="S49" s="235"/>
      <c r="T49" s="451"/>
      <c r="U49" s="235"/>
    </row>
    <row r="50" spans="3:21" ht="15" customHeight="1">
      <c r="C50" s="236"/>
      <c r="D50" s="740"/>
      <c r="E50" s="741"/>
      <c r="F50" s="742"/>
      <c r="G50" s="727" t="s">
        <v>122</v>
      </c>
      <c r="H50" s="728"/>
      <c r="I50" s="728"/>
      <c r="J50" s="728"/>
      <c r="K50" s="728"/>
      <c r="L50" s="729"/>
      <c r="M50" s="238">
        <f>M51+M52+M53</f>
        <v>2910000</v>
      </c>
      <c r="N50" s="270"/>
      <c r="O50" s="270"/>
      <c r="P50" s="270"/>
      <c r="Q50" s="270"/>
      <c r="R50" s="270"/>
      <c r="S50" s="238"/>
      <c r="T50" s="239">
        <v>2468700</v>
      </c>
      <c r="U50" s="238"/>
    </row>
    <row r="51" spans="3:21" ht="12.75">
      <c r="C51" s="236"/>
      <c r="D51" s="726"/>
      <c r="E51" s="726"/>
      <c r="F51" s="726"/>
      <c r="G51" s="726"/>
      <c r="H51" s="726"/>
      <c r="I51" s="240"/>
      <c r="J51" s="707" t="s">
        <v>13</v>
      </c>
      <c r="K51" s="708"/>
      <c r="L51" s="730"/>
      <c r="M51" s="249">
        <v>2115000</v>
      </c>
      <c r="N51" s="270"/>
      <c r="O51" s="270"/>
      <c r="P51" s="270"/>
      <c r="Q51" s="270"/>
      <c r="R51" s="270"/>
      <c r="S51" s="249"/>
      <c r="T51" s="250"/>
      <c r="U51" s="249"/>
    </row>
    <row r="52" spans="3:21" ht="12.75">
      <c r="C52" s="236"/>
      <c r="D52" s="726"/>
      <c r="E52" s="726"/>
      <c r="F52" s="726"/>
      <c r="G52" s="726"/>
      <c r="H52" s="726"/>
      <c r="I52" s="240"/>
      <c r="J52" s="707" t="s">
        <v>14</v>
      </c>
      <c r="K52" s="708"/>
      <c r="L52" s="730"/>
      <c r="M52" s="249">
        <v>511000</v>
      </c>
      <c r="N52" s="270"/>
      <c r="O52" s="270"/>
      <c r="P52" s="270"/>
      <c r="Q52" s="270"/>
      <c r="R52" s="270"/>
      <c r="S52" s="249"/>
      <c r="T52" s="250"/>
      <c r="U52" s="249"/>
    </row>
    <row r="53" spans="3:21" ht="12.75">
      <c r="C53" s="236"/>
      <c r="D53" s="726"/>
      <c r="E53" s="726"/>
      <c r="F53" s="726"/>
      <c r="G53" s="726"/>
      <c r="H53" s="726"/>
      <c r="I53" s="240"/>
      <c r="J53" s="707" t="s">
        <v>15</v>
      </c>
      <c r="K53" s="708"/>
      <c r="L53" s="730"/>
      <c r="M53" s="332">
        <v>284000</v>
      </c>
      <c r="N53" s="333"/>
      <c r="O53" s="333"/>
      <c r="P53" s="333"/>
      <c r="Q53" s="333"/>
      <c r="R53" s="333"/>
      <c r="S53" s="332"/>
      <c r="T53" s="456"/>
      <c r="U53" s="332"/>
    </row>
    <row r="54" spans="3:21" ht="13.5" thickBot="1">
      <c r="C54" s="721" t="s">
        <v>12</v>
      </c>
      <c r="D54" s="722"/>
      <c r="E54" s="722"/>
      <c r="F54" s="722"/>
      <c r="G54" s="722"/>
      <c r="H54" s="722"/>
      <c r="I54" s="722"/>
      <c r="J54" s="722"/>
      <c r="K54" s="722"/>
      <c r="L54" s="722"/>
      <c r="M54" s="246"/>
      <c r="N54" s="270"/>
      <c r="O54" s="270"/>
      <c r="P54" s="270"/>
      <c r="Q54" s="270"/>
      <c r="R54" s="270"/>
      <c r="S54" s="248"/>
      <c r="T54" s="452"/>
      <c r="U54" s="248"/>
    </row>
    <row r="55" spans="3:21" ht="12.75">
      <c r="C55" s="236"/>
      <c r="D55" s="723" t="s">
        <v>128</v>
      </c>
      <c r="E55" s="724"/>
      <c r="F55" s="724"/>
      <c r="G55" s="724"/>
      <c r="H55" s="724"/>
      <c r="I55" s="724"/>
      <c r="J55" s="724"/>
      <c r="K55" s="724"/>
      <c r="L55" s="724"/>
      <c r="M55" s="725"/>
      <c r="N55" s="234"/>
      <c r="O55" s="234"/>
      <c r="P55" s="234"/>
      <c r="Q55" s="234"/>
      <c r="R55" s="234"/>
      <c r="S55" s="235"/>
      <c r="T55" s="451">
        <v>8513900</v>
      </c>
      <c r="U55" s="235"/>
    </row>
    <row r="56" spans="3:21" ht="12.75">
      <c r="C56" s="236"/>
      <c r="D56" s="726"/>
      <c r="E56" s="726"/>
      <c r="F56" s="726"/>
      <c r="G56" s="727" t="s">
        <v>122</v>
      </c>
      <c r="H56" s="728"/>
      <c r="I56" s="728"/>
      <c r="J56" s="728"/>
      <c r="K56" s="728"/>
      <c r="L56" s="729"/>
      <c r="M56" s="238">
        <f>M57+M58+M59</f>
        <v>8513900</v>
      </c>
      <c r="N56" s="271"/>
      <c r="O56" s="271"/>
      <c r="P56" s="271"/>
      <c r="Q56" s="271"/>
      <c r="R56" s="271"/>
      <c r="S56" s="238"/>
      <c r="T56" s="239"/>
      <c r="U56" s="238"/>
    </row>
    <row r="57" spans="3:21" ht="12.75">
      <c r="C57" s="236"/>
      <c r="D57" s="726"/>
      <c r="E57" s="726"/>
      <c r="F57" s="726"/>
      <c r="G57" s="726"/>
      <c r="H57" s="726"/>
      <c r="I57" s="240"/>
      <c r="J57" s="707" t="s">
        <v>13</v>
      </c>
      <c r="K57" s="708"/>
      <c r="L57" s="730"/>
      <c r="M57" s="249">
        <v>0</v>
      </c>
      <c r="N57" s="271"/>
      <c r="O57" s="271"/>
      <c r="P57" s="271"/>
      <c r="Q57" s="271"/>
      <c r="R57" s="271"/>
      <c r="S57" s="249"/>
      <c r="T57" s="250"/>
      <c r="U57" s="249"/>
    </row>
    <row r="58" spans="3:21" ht="12.75">
      <c r="C58" s="236"/>
      <c r="D58" s="726"/>
      <c r="E58" s="726"/>
      <c r="F58" s="726"/>
      <c r="G58" s="726"/>
      <c r="H58" s="726"/>
      <c r="I58" s="240"/>
      <c r="J58" s="707" t="s">
        <v>14</v>
      </c>
      <c r="K58" s="708"/>
      <c r="L58" s="730"/>
      <c r="M58" s="249">
        <v>0</v>
      </c>
      <c r="N58" s="271"/>
      <c r="O58" s="271"/>
      <c r="P58" s="271"/>
      <c r="Q58" s="271"/>
      <c r="R58" s="271"/>
      <c r="S58" s="249"/>
      <c r="T58" s="250"/>
      <c r="U58" s="249"/>
    </row>
    <row r="59" spans="3:21" ht="12.75">
      <c r="C59" s="236"/>
      <c r="D59" s="726"/>
      <c r="E59" s="726"/>
      <c r="F59" s="726"/>
      <c r="G59" s="726"/>
      <c r="H59" s="726"/>
      <c r="I59" s="240"/>
      <c r="J59" s="707" t="s">
        <v>15</v>
      </c>
      <c r="K59" s="708"/>
      <c r="L59" s="730"/>
      <c r="M59" s="252">
        <v>8513900</v>
      </c>
      <c r="N59" s="271"/>
      <c r="O59" s="271"/>
      <c r="P59" s="271"/>
      <c r="Q59" s="271"/>
      <c r="R59" s="271"/>
      <c r="S59" s="252"/>
      <c r="T59" s="453"/>
      <c r="U59" s="252"/>
    </row>
    <row r="60" spans="3:21" ht="13.5" thickBot="1">
      <c r="C60" s="721" t="s">
        <v>12</v>
      </c>
      <c r="D60" s="722"/>
      <c r="E60" s="722"/>
      <c r="F60" s="722"/>
      <c r="G60" s="722"/>
      <c r="H60" s="722"/>
      <c r="I60" s="722"/>
      <c r="J60" s="722"/>
      <c r="K60" s="722"/>
      <c r="L60" s="722"/>
      <c r="M60" s="246"/>
      <c r="N60" s="234"/>
      <c r="O60" s="234"/>
      <c r="P60" s="234"/>
      <c r="Q60" s="234"/>
      <c r="R60" s="234"/>
      <c r="S60" s="248"/>
      <c r="T60" s="452"/>
      <c r="U60" s="248"/>
    </row>
    <row r="61" spans="3:23" ht="29.25" customHeight="1">
      <c r="C61" s="236"/>
      <c r="D61" s="723" t="s">
        <v>129</v>
      </c>
      <c r="E61" s="724"/>
      <c r="F61" s="724"/>
      <c r="G61" s="724"/>
      <c r="H61" s="724"/>
      <c r="I61" s="724"/>
      <c r="J61" s="724"/>
      <c r="K61" s="724"/>
      <c r="L61" s="724"/>
      <c r="M61" s="725"/>
      <c r="N61" s="234"/>
      <c r="O61" s="234"/>
      <c r="P61" s="234"/>
      <c r="Q61" s="234"/>
      <c r="R61" s="234"/>
      <c r="S61" s="235"/>
      <c r="T61" s="451"/>
      <c r="U61" s="235"/>
      <c r="W61" s="103"/>
    </row>
    <row r="62" spans="3:21" ht="12.75">
      <c r="C62" s="236"/>
      <c r="D62" s="726"/>
      <c r="E62" s="726"/>
      <c r="F62" s="726"/>
      <c r="G62" s="727" t="s">
        <v>122</v>
      </c>
      <c r="H62" s="728"/>
      <c r="I62" s="728"/>
      <c r="J62" s="728"/>
      <c r="K62" s="728"/>
      <c r="L62" s="729"/>
      <c r="M62" s="238">
        <f>M63+M64+M65</f>
        <v>168000</v>
      </c>
      <c r="N62" s="271"/>
      <c r="O62" s="271"/>
      <c r="P62" s="271"/>
      <c r="Q62" s="271"/>
      <c r="R62" s="271"/>
      <c r="S62" s="238"/>
      <c r="T62" s="239"/>
      <c r="U62" s="238"/>
    </row>
    <row r="63" spans="3:21" ht="12.75">
      <c r="C63" s="236"/>
      <c r="D63" s="726"/>
      <c r="E63" s="726"/>
      <c r="F63" s="726"/>
      <c r="G63" s="726"/>
      <c r="H63" s="726"/>
      <c r="I63" s="240"/>
      <c r="J63" s="707" t="s">
        <v>13</v>
      </c>
      <c r="K63" s="708"/>
      <c r="L63" s="730"/>
      <c r="M63" s="249">
        <v>0</v>
      </c>
      <c r="N63" s="271"/>
      <c r="O63" s="271"/>
      <c r="P63" s="271"/>
      <c r="Q63" s="271"/>
      <c r="R63" s="271"/>
      <c r="S63" s="249"/>
      <c r="T63" s="250"/>
      <c r="U63" s="249"/>
    </row>
    <row r="64" spans="3:21" ht="12.75">
      <c r="C64" s="236"/>
      <c r="D64" s="726"/>
      <c r="E64" s="726"/>
      <c r="F64" s="726"/>
      <c r="G64" s="726"/>
      <c r="H64" s="726"/>
      <c r="I64" s="240"/>
      <c r="J64" s="707" t="s">
        <v>14</v>
      </c>
      <c r="K64" s="708"/>
      <c r="L64" s="730"/>
      <c r="M64" s="249">
        <v>0</v>
      </c>
      <c r="N64" s="271"/>
      <c r="O64" s="271"/>
      <c r="P64" s="271"/>
      <c r="Q64" s="271"/>
      <c r="R64" s="271"/>
      <c r="S64" s="249"/>
      <c r="T64" s="250"/>
      <c r="U64" s="249"/>
    </row>
    <row r="65" spans="3:21" ht="12.75">
      <c r="C65" s="236"/>
      <c r="D65" s="726"/>
      <c r="E65" s="726"/>
      <c r="F65" s="726"/>
      <c r="G65" s="726"/>
      <c r="H65" s="726"/>
      <c r="I65" s="240"/>
      <c r="J65" s="707" t="s">
        <v>15</v>
      </c>
      <c r="K65" s="708"/>
      <c r="L65" s="730"/>
      <c r="M65" s="249">
        <v>168000</v>
      </c>
      <c r="N65" s="271"/>
      <c r="O65" s="271"/>
      <c r="P65" s="271"/>
      <c r="Q65" s="271"/>
      <c r="R65" s="271"/>
      <c r="S65" s="249"/>
      <c r="T65" s="250"/>
      <c r="U65" s="249"/>
    </row>
    <row r="66" spans="3:21" ht="13.5" thickBot="1">
      <c r="C66" s="721" t="s">
        <v>12</v>
      </c>
      <c r="D66" s="722"/>
      <c r="E66" s="722"/>
      <c r="F66" s="722"/>
      <c r="G66" s="722"/>
      <c r="H66" s="722"/>
      <c r="I66" s="722"/>
      <c r="J66" s="722"/>
      <c r="K66" s="722"/>
      <c r="L66" s="722"/>
      <c r="M66" s="246"/>
      <c r="N66" s="234"/>
      <c r="O66" s="234"/>
      <c r="P66" s="234"/>
      <c r="Q66" s="234"/>
      <c r="R66" s="234"/>
      <c r="S66" s="248"/>
      <c r="T66" s="452"/>
      <c r="U66" s="248"/>
    </row>
    <row r="67" spans="3:21" ht="12.75">
      <c r="C67" s="236"/>
      <c r="D67" s="723" t="s">
        <v>130</v>
      </c>
      <c r="E67" s="724"/>
      <c r="F67" s="724"/>
      <c r="G67" s="724"/>
      <c r="H67" s="724"/>
      <c r="I67" s="724"/>
      <c r="J67" s="724"/>
      <c r="K67" s="724"/>
      <c r="L67" s="724"/>
      <c r="M67" s="725"/>
      <c r="N67" s="234"/>
      <c r="O67" s="234"/>
      <c r="P67" s="234"/>
      <c r="Q67" s="234"/>
      <c r="R67" s="234"/>
      <c r="S67" s="235"/>
      <c r="T67" s="451"/>
      <c r="U67" s="235"/>
    </row>
    <row r="68" spans="3:21" ht="12.75">
      <c r="C68" s="236"/>
      <c r="D68" s="726"/>
      <c r="E68" s="726"/>
      <c r="F68" s="726"/>
      <c r="G68" s="727" t="s">
        <v>122</v>
      </c>
      <c r="H68" s="728"/>
      <c r="I68" s="728"/>
      <c r="J68" s="728"/>
      <c r="K68" s="728"/>
      <c r="L68" s="729"/>
      <c r="M68" s="238">
        <f>M69+M70+M71</f>
        <v>1462000</v>
      </c>
      <c r="N68" s="271"/>
      <c r="O68" s="271"/>
      <c r="P68" s="271"/>
      <c r="Q68" s="271"/>
      <c r="R68" s="271"/>
      <c r="S68" s="238"/>
      <c r="T68" s="239"/>
      <c r="U68" s="238">
        <v>1461972</v>
      </c>
    </row>
    <row r="69" spans="3:21" ht="12.75">
      <c r="C69" s="236"/>
      <c r="D69" s="726"/>
      <c r="E69" s="726"/>
      <c r="F69" s="726"/>
      <c r="G69" s="726"/>
      <c r="H69" s="726"/>
      <c r="I69" s="240"/>
      <c r="J69" s="707" t="s">
        <v>13</v>
      </c>
      <c r="K69" s="708"/>
      <c r="L69" s="730"/>
      <c r="M69" s="249">
        <v>0</v>
      </c>
      <c r="N69" s="271"/>
      <c r="O69" s="271"/>
      <c r="P69" s="271"/>
      <c r="Q69" s="271"/>
      <c r="R69" s="271"/>
      <c r="S69" s="249"/>
      <c r="T69" s="250"/>
      <c r="U69" s="249"/>
    </row>
    <row r="70" spans="3:21" ht="12.75">
      <c r="C70" s="236"/>
      <c r="D70" s="726"/>
      <c r="E70" s="726"/>
      <c r="F70" s="726"/>
      <c r="G70" s="726"/>
      <c r="H70" s="726"/>
      <c r="I70" s="240"/>
      <c r="J70" s="707" t="s">
        <v>14</v>
      </c>
      <c r="K70" s="708"/>
      <c r="L70" s="730"/>
      <c r="M70" s="249">
        <v>0</v>
      </c>
      <c r="N70" s="271"/>
      <c r="O70" s="271"/>
      <c r="P70" s="271"/>
      <c r="Q70" s="271"/>
      <c r="R70" s="271"/>
      <c r="S70" s="249"/>
      <c r="T70" s="250"/>
      <c r="U70" s="249"/>
    </row>
    <row r="71" spans="3:21" ht="12.75">
      <c r="C71" s="236"/>
      <c r="D71" s="726"/>
      <c r="E71" s="726"/>
      <c r="F71" s="726"/>
      <c r="G71" s="726"/>
      <c r="H71" s="726"/>
      <c r="I71" s="240"/>
      <c r="J71" s="707" t="s">
        <v>15</v>
      </c>
      <c r="K71" s="708"/>
      <c r="L71" s="730"/>
      <c r="M71" s="249">
        <v>1462000</v>
      </c>
      <c r="N71" s="271"/>
      <c r="O71" s="271"/>
      <c r="P71" s="271"/>
      <c r="Q71" s="271"/>
      <c r="R71" s="271"/>
      <c r="S71" s="249"/>
      <c r="T71" s="250"/>
      <c r="U71" s="249"/>
    </row>
    <row r="72" spans="3:21" ht="12.75">
      <c r="C72" s="253"/>
      <c r="D72" s="254"/>
      <c r="E72" s="254"/>
      <c r="F72" s="254"/>
      <c r="G72" s="254"/>
      <c r="H72" s="254"/>
      <c r="I72" s="731" t="s">
        <v>123</v>
      </c>
      <c r="J72" s="732"/>
      <c r="K72" s="732"/>
      <c r="L72" s="733"/>
      <c r="M72" s="264"/>
      <c r="N72" s="271"/>
      <c r="O72" s="271"/>
      <c r="P72" s="271"/>
      <c r="Q72" s="271"/>
      <c r="R72" s="271"/>
      <c r="S72" s="265"/>
      <c r="T72" s="455"/>
      <c r="U72" s="265"/>
    </row>
    <row r="73" spans="3:21" ht="12.75">
      <c r="C73" s="253"/>
      <c r="D73" s="254"/>
      <c r="E73" s="254"/>
      <c r="F73" s="254"/>
      <c r="G73" s="254"/>
      <c r="H73" s="254"/>
      <c r="I73" s="259"/>
      <c r="J73" s="260" t="s">
        <v>17</v>
      </c>
      <c r="K73" s="261"/>
      <c r="L73" s="262"/>
      <c r="M73" s="256"/>
      <c r="N73" s="271"/>
      <c r="O73" s="271"/>
      <c r="P73" s="271"/>
      <c r="Q73" s="271"/>
      <c r="R73" s="271"/>
      <c r="S73" s="249"/>
      <c r="T73" s="250"/>
      <c r="U73" s="249"/>
    </row>
    <row r="74" spans="3:21" ht="13.5" thickBot="1">
      <c r="C74" s="721" t="s">
        <v>12</v>
      </c>
      <c r="D74" s="722"/>
      <c r="E74" s="722"/>
      <c r="F74" s="722"/>
      <c r="G74" s="722"/>
      <c r="H74" s="722"/>
      <c r="I74" s="722"/>
      <c r="J74" s="722"/>
      <c r="K74" s="722"/>
      <c r="L74" s="722"/>
      <c r="M74" s="246"/>
      <c r="N74" s="234"/>
      <c r="O74" s="234"/>
      <c r="P74" s="234"/>
      <c r="Q74" s="234"/>
      <c r="R74" s="234"/>
      <c r="S74" s="248"/>
      <c r="T74" s="452"/>
      <c r="U74" s="248"/>
    </row>
    <row r="75" spans="3:21" ht="12.75">
      <c r="C75" s="236"/>
      <c r="D75" s="723" t="s">
        <v>235</v>
      </c>
      <c r="E75" s="724"/>
      <c r="F75" s="724"/>
      <c r="G75" s="724"/>
      <c r="H75" s="724"/>
      <c r="I75" s="724"/>
      <c r="J75" s="724"/>
      <c r="K75" s="724"/>
      <c r="L75" s="724"/>
      <c r="M75" s="725"/>
      <c r="N75" s="234"/>
      <c r="O75" s="234"/>
      <c r="P75" s="234"/>
      <c r="Q75" s="234"/>
      <c r="R75" s="234"/>
      <c r="S75" s="235"/>
      <c r="T75" s="451"/>
      <c r="U75" s="235">
        <v>399000</v>
      </c>
    </row>
    <row r="76" spans="3:21" ht="12.75">
      <c r="C76" s="236"/>
      <c r="D76" s="726"/>
      <c r="E76" s="726"/>
      <c r="F76" s="726"/>
      <c r="G76" s="727" t="s">
        <v>122</v>
      </c>
      <c r="H76" s="728"/>
      <c r="I76" s="728"/>
      <c r="J76" s="728"/>
      <c r="K76" s="728"/>
      <c r="L76" s="729"/>
      <c r="M76" s="238">
        <f>M77+M78+M79</f>
        <v>399000</v>
      </c>
      <c r="N76" s="271"/>
      <c r="O76" s="271"/>
      <c r="P76" s="271"/>
      <c r="Q76" s="271"/>
      <c r="R76" s="271"/>
      <c r="S76" s="238"/>
      <c r="T76" s="239"/>
      <c r="U76" s="238"/>
    </row>
    <row r="77" spans="3:21" ht="12.75">
      <c r="C77" s="236"/>
      <c r="D77" s="726"/>
      <c r="E77" s="726"/>
      <c r="F77" s="726"/>
      <c r="G77" s="726"/>
      <c r="H77" s="726"/>
      <c r="I77" s="240"/>
      <c r="J77" s="707" t="s">
        <v>13</v>
      </c>
      <c r="K77" s="708"/>
      <c r="L77" s="730"/>
      <c r="M77" s="249">
        <v>0</v>
      </c>
      <c r="N77" s="271"/>
      <c r="O77" s="271"/>
      <c r="P77" s="271"/>
      <c r="Q77" s="271"/>
      <c r="R77" s="271"/>
      <c r="S77" s="249"/>
      <c r="T77" s="250"/>
      <c r="U77" s="249"/>
    </row>
    <row r="78" spans="3:21" ht="12.75">
      <c r="C78" s="236"/>
      <c r="D78" s="726"/>
      <c r="E78" s="726"/>
      <c r="F78" s="726"/>
      <c r="G78" s="726"/>
      <c r="H78" s="726"/>
      <c r="I78" s="240"/>
      <c r="J78" s="707" t="s">
        <v>14</v>
      </c>
      <c r="K78" s="708"/>
      <c r="L78" s="730"/>
      <c r="M78" s="249">
        <v>0</v>
      </c>
      <c r="N78" s="271"/>
      <c r="O78" s="271"/>
      <c r="P78" s="271"/>
      <c r="Q78" s="271"/>
      <c r="R78" s="271"/>
      <c r="S78" s="249"/>
      <c r="T78" s="250"/>
      <c r="U78" s="249"/>
    </row>
    <row r="79" spans="3:21" ht="12.75">
      <c r="C79" s="236"/>
      <c r="D79" s="726"/>
      <c r="E79" s="726"/>
      <c r="F79" s="726"/>
      <c r="G79" s="726"/>
      <c r="H79" s="726"/>
      <c r="I79" s="240"/>
      <c r="J79" s="707" t="s">
        <v>15</v>
      </c>
      <c r="K79" s="708"/>
      <c r="L79" s="730"/>
      <c r="M79" s="249">
        <v>399000</v>
      </c>
      <c r="N79" s="271"/>
      <c r="O79" s="271"/>
      <c r="P79" s="271"/>
      <c r="Q79" s="271"/>
      <c r="R79" s="271"/>
      <c r="S79" s="249"/>
      <c r="T79" s="250"/>
      <c r="U79" s="249"/>
    </row>
    <row r="80" spans="3:21" ht="13.5" thickBot="1">
      <c r="C80" s="721" t="s">
        <v>12</v>
      </c>
      <c r="D80" s="722"/>
      <c r="E80" s="722"/>
      <c r="F80" s="722"/>
      <c r="G80" s="722"/>
      <c r="H80" s="722"/>
      <c r="I80" s="722"/>
      <c r="J80" s="722"/>
      <c r="K80" s="722"/>
      <c r="L80" s="722"/>
      <c r="M80" s="246"/>
      <c r="N80" s="234"/>
      <c r="O80" s="234"/>
      <c r="P80" s="234"/>
      <c r="Q80" s="234"/>
      <c r="R80" s="234"/>
      <c r="S80" s="248"/>
      <c r="T80" s="452"/>
      <c r="U80" s="248"/>
    </row>
    <row r="81" spans="3:21" ht="12.75">
      <c r="C81" s="236"/>
      <c r="D81" s="723" t="s">
        <v>131</v>
      </c>
      <c r="E81" s="724"/>
      <c r="F81" s="724"/>
      <c r="G81" s="724"/>
      <c r="H81" s="724"/>
      <c r="I81" s="724"/>
      <c r="J81" s="724"/>
      <c r="K81" s="724"/>
      <c r="L81" s="724"/>
      <c r="M81" s="725"/>
      <c r="N81" s="234"/>
      <c r="O81" s="234"/>
      <c r="P81" s="234"/>
      <c r="Q81" s="234"/>
      <c r="R81" s="234"/>
      <c r="S81" s="235">
        <v>1310000</v>
      </c>
      <c r="T81" s="451"/>
      <c r="U81" s="235">
        <v>553600</v>
      </c>
    </row>
    <row r="82" spans="3:21" ht="12.75">
      <c r="C82" s="236"/>
      <c r="D82" s="726"/>
      <c r="E82" s="726"/>
      <c r="F82" s="726"/>
      <c r="G82" s="727" t="s">
        <v>122</v>
      </c>
      <c r="H82" s="728"/>
      <c r="I82" s="728"/>
      <c r="J82" s="728"/>
      <c r="K82" s="728"/>
      <c r="L82" s="729"/>
      <c r="M82" s="238">
        <f>M83+M84+M85</f>
        <v>2172000</v>
      </c>
      <c r="N82" s="271"/>
      <c r="O82" s="271"/>
      <c r="P82" s="271"/>
      <c r="Q82" s="271"/>
      <c r="R82" s="271"/>
      <c r="S82" s="238"/>
      <c r="T82" s="239"/>
      <c r="U82" s="238"/>
    </row>
    <row r="83" spans="3:21" ht="12.75">
      <c r="C83" s="236"/>
      <c r="D83" s="726"/>
      <c r="E83" s="726"/>
      <c r="F83" s="726"/>
      <c r="G83" s="726"/>
      <c r="H83" s="726"/>
      <c r="I83" s="240"/>
      <c r="J83" s="707" t="s">
        <v>13</v>
      </c>
      <c r="K83" s="708"/>
      <c r="L83" s="730"/>
      <c r="M83" s="249">
        <v>1508000</v>
      </c>
      <c r="N83" s="271"/>
      <c r="O83" s="271"/>
      <c r="P83" s="271"/>
      <c r="Q83" s="271"/>
      <c r="R83" s="271"/>
      <c r="S83" s="249"/>
      <c r="T83" s="250"/>
      <c r="U83" s="249"/>
    </row>
    <row r="84" spans="3:21" ht="12.75">
      <c r="C84" s="236"/>
      <c r="D84" s="726"/>
      <c r="E84" s="726"/>
      <c r="F84" s="726"/>
      <c r="G84" s="726"/>
      <c r="H84" s="726"/>
      <c r="I84" s="240"/>
      <c r="J84" s="707" t="s">
        <v>14</v>
      </c>
      <c r="K84" s="708"/>
      <c r="L84" s="730"/>
      <c r="M84" s="249">
        <v>408000</v>
      </c>
      <c r="N84" s="271"/>
      <c r="O84" s="271"/>
      <c r="P84" s="271"/>
      <c r="Q84" s="271"/>
      <c r="R84" s="271"/>
      <c r="S84" s="249"/>
      <c r="T84" s="250"/>
      <c r="U84" s="249"/>
    </row>
    <row r="85" spans="3:21" ht="12.75">
      <c r="C85" s="236"/>
      <c r="D85" s="726"/>
      <c r="E85" s="726"/>
      <c r="F85" s="726"/>
      <c r="G85" s="726"/>
      <c r="H85" s="726"/>
      <c r="I85" s="240"/>
      <c r="J85" s="707" t="s">
        <v>15</v>
      </c>
      <c r="K85" s="708"/>
      <c r="L85" s="730"/>
      <c r="M85" s="249">
        <v>256000</v>
      </c>
      <c r="N85" s="271"/>
      <c r="O85" s="271"/>
      <c r="P85" s="271"/>
      <c r="Q85" s="271"/>
      <c r="R85" s="271"/>
      <c r="S85" s="249"/>
      <c r="T85" s="250"/>
      <c r="U85" s="249"/>
    </row>
    <row r="86" spans="3:21" ht="13.5" thickBot="1">
      <c r="C86" s="721" t="s">
        <v>12</v>
      </c>
      <c r="D86" s="722"/>
      <c r="E86" s="722"/>
      <c r="F86" s="722"/>
      <c r="G86" s="722"/>
      <c r="H86" s="722"/>
      <c r="I86" s="722"/>
      <c r="J86" s="722"/>
      <c r="K86" s="722"/>
      <c r="L86" s="722"/>
      <c r="M86" s="246"/>
      <c r="N86" s="234"/>
      <c r="O86" s="234"/>
      <c r="P86" s="234"/>
      <c r="Q86" s="234"/>
      <c r="R86" s="234"/>
      <c r="S86" s="248"/>
      <c r="T86" s="452"/>
      <c r="U86" s="248"/>
    </row>
    <row r="87" spans="3:21" ht="12.75">
      <c r="C87" s="236"/>
      <c r="D87" s="723" t="s">
        <v>132</v>
      </c>
      <c r="E87" s="724"/>
      <c r="F87" s="724"/>
      <c r="G87" s="724"/>
      <c r="H87" s="724"/>
      <c r="I87" s="724"/>
      <c r="J87" s="724"/>
      <c r="K87" s="724"/>
      <c r="L87" s="724"/>
      <c r="M87" s="725"/>
      <c r="N87" s="234"/>
      <c r="O87" s="234"/>
      <c r="P87" s="234"/>
      <c r="Q87" s="234"/>
      <c r="R87" s="234"/>
      <c r="S87" s="235"/>
      <c r="T87" s="451"/>
      <c r="U87" s="235"/>
    </row>
    <row r="88" spans="3:21" ht="12.75">
      <c r="C88" s="236"/>
      <c r="D88" s="726"/>
      <c r="E88" s="726"/>
      <c r="F88" s="726"/>
      <c r="G88" s="727" t="s">
        <v>122</v>
      </c>
      <c r="H88" s="728"/>
      <c r="I88" s="728"/>
      <c r="J88" s="728"/>
      <c r="K88" s="728"/>
      <c r="L88" s="729"/>
      <c r="M88" s="238">
        <f>M89+M90+M91</f>
        <v>240000</v>
      </c>
      <c r="N88" s="271"/>
      <c r="O88" s="271"/>
      <c r="P88" s="271"/>
      <c r="Q88" s="271"/>
      <c r="R88" s="271"/>
      <c r="S88" s="238"/>
      <c r="T88" s="239"/>
      <c r="U88" s="238"/>
    </row>
    <row r="89" spans="3:21" ht="12.75">
      <c r="C89" s="236"/>
      <c r="D89" s="726"/>
      <c r="E89" s="726"/>
      <c r="F89" s="726"/>
      <c r="G89" s="726"/>
      <c r="H89" s="726"/>
      <c r="I89" s="240"/>
      <c r="J89" s="707" t="s">
        <v>13</v>
      </c>
      <c r="K89" s="708"/>
      <c r="L89" s="730"/>
      <c r="M89" s="249">
        <v>0</v>
      </c>
      <c r="N89" s="271"/>
      <c r="O89" s="271"/>
      <c r="P89" s="271"/>
      <c r="Q89" s="271"/>
      <c r="R89" s="271"/>
      <c r="S89" s="249"/>
      <c r="T89" s="250"/>
      <c r="U89" s="249"/>
    </row>
    <row r="90" spans="3:21" ht="12.75">
      <c r="C90" s="236"/>
      <c r="D90" s="726"/>
      <c r="E90" s="726"/>
      <c r="F90" s="726"/>
      <c r="G90" s="726"/>
      <c r="H90" s="726"/>
      <c r="I90" s="240"/>
      <c r="J90" s="707" t="s">
        <v>14</v>
      </c>
      <c r="K90" s="708"/>
      <c r="L90" s="730"/>
      <c r="M90" s="249">
        <v>0</v>
      </c>
      <c r="N90" s="271"/>
      <c r="O90" s="271"/>
      <c r="P90" s="271"/>
      <c r="Q90" s="271"/>
      <c r="R90" s="271"/>
      <c r="S90" s="249"/>
      <c r="T90" s="250"/>
      <c r="U90" s="249"/>
    </row>
    <row r="91" spans="3:21" ht="12.75">
      <c r="C91" s="236"/>
      <c r="D91" s="726"/>
      <c r="E91" s="726"/>
      <c r="F91" s="726"/>
      <c r="G91" s="726"/>
      <c r="H91" s="726"/>
      <c r="I91" s="240"/>
      <c r="J91" s="707" t="s">
        <v>15</v>
      </c>
      <c r="K91" s="708"/>
      <c r="L91" s="730"/>
      <c r="M91" s="249">
        <v>240000</v>
      </c>
      <c r="N91" s="271"/>
      <c r="O91" s="271"/>
      <c r="P91" s="271"/>
      <c r="Q91" s="271"/>
      <c r="R91" s="271"/>
      <c r="S91" s="249"/>
      <c r="T91" s="250"/>
      <c r="U91" s="249"/>
    </row>
    <row r="92" spans="3:21" ht="13.5" thickBot="1">
      <c r="C92" s="721" t="s">
        <v>12</v>
      </c>
      <c r="D92" s="722"/>
      <c r="E92" s="722"/>
      <c r="F92" s="722"/>
      <c r="G92" s="722"/>
      <c r="H92" s="722"/>
      <c r="I92" s="722"/>
      <c r="J92" s="722"/>
      <c r="K92" s="722"/>
      <c r="L92" s="722"/>
      <c r="M92" s="246"/>
      <c r="N92" s="234"/>
      <c r="O92" s="234"/>
      <c r="P92" s="234"/>
      <c r="Q92" s="234"/>
      <c r="R92" s="234"/>
      <c r="S92" s="248"/>
      <c r="T92" s="452"/>
      <c r="U92" s="248"/>
    </row>
    <row r="93" spans="3:21" ht="32.25" customHeight="1">
      <c r="C93" s="236"/>
      <c r="D93" s="723" t="s">
        <v>133</v>
      </c>
      <c r="E93" s="724"/>
      <c r="F93" s="724"/>
      <c r="G93" s="724"/>
      <c r="H93" s="724"/>
      <c r="I93" s="724"/>
      <c r="J93" s="724"/>
      <c r="K93" s="724"/>
      <c r="L93" s="724"/>
      <c r="M93" s="725"/>
      <c r="N93" s="234"/>
      <c r="O93" s="234"/>
      <c r="P93" s="234"/>
      <c r="Q93" s="234"/>
      <c r="R93" s="234"/>
      <c r="S93" s="235"/>
      <c r="T93" s="451"/>
      <c r="U93" s="235"/>
    </row>
    <row r="94" spans="3:21" ht="12.75">
      <c r="C94" s="236"/>
      <c r="D94" s="726"/>
      <c r="E94" s="726"/>
      <c r="F94" s="726"/>
      <c r="G94" s="727" t="s">
        <v>122</v>
      </c>
      <c r="H94" s="728"/>
      <c r="I94" s="728"/>
      <c r="J94" s="728"/>
      <c r="K94" s="728"/>
      <c r="L94" s="729"/>
      <c r="M94" s="238">
        <f>M95+M96+M97</f>
        <v>0</v>
      </c>
      <c r="N94" s="271"/>
      <c r="O94" s="271"/>
      <c r="P94" s="271"/>
      <c r="Q94" s="271"/>
      <c r="R94" s="271"/>
      <c r="S94" s="238"/>
      <c r="T94" s="239"/>
      <c r="U94" s="238"/>
    </row>
    <row r="95" spans="3:21" ht="12.75">
      <c r="C95" s="236"/>
      <c r="D95" s="726"/>
      <c r="E95" s="726"/>
      <c r="F95" s="726"/>
      <c r="G95" s="726"/>
      <c r="H95" s="726"/>
      <c r="I95" s="240"/>
      <c r="J95" s="707" t="s">
        <v>13</v>
      </c>
      <c r="K95" s="708"/>
      <c r="L95" s="730"/>
      <c r="M95" s="249">
        <v>0</v>
      </c>
      <c r="N95" s="271"/>
      <c r="O95" s="271"/>
      <c r="P95" s="271"/>
      <c r="Q95" s="271"/>
      <c r="R95" s="271"/>
      <c r="S95" s="249"/>
      <c r="T95" s="250"/>
      <c r="U95" s="249"/>
    </row>
    <row r="96" spans="3:21" ht="12.75">
      <c r="C96" s="236"/>
      <c r="D96" s="726"/>
      <c r="E96" s="726"/>
      <c r="F96" s="726"/>
      <c r="G96" s="726"/>
      <c r="H96" s="726"/>
      <c r="I96" s="240"/>
      <c r="J96" s="707" t="s">
        <v>14</v>
      </c>
      <c r="K96" s="708"/>
      <c r="L96" s="730"/>
      <c r="M96" s="249">
        <v>0</v>
      </c>
      <c r="N96" s="271"/>
      <c r="O96" s="271"/>
      <c r="P96" s="271"/>
      <c r="Q96" s="271"/>
      <c r="R96" s="271"/>
      <c r="S96" s="249"/>
      <c r="T96" s="250"/>
      <c r="U96" s="249"/>
    </row>
    <row r="97" spans="3:21" ht="12.75">
      <c r="C97" s="236"/>
      <c r="D97" s="726"/>
      <c r="E97" s="726"/>
      <c r="F97" s="726"/>
      <c r="G97" s="726"/>
      <c r="H97" s="726"/>
      <c r="I97" s="240"/>
      <c r="J97" s="707" t="s">
        <v>15</v>
      </c>
      <c r="K97" s="708"/>
      <c r="L97" s="730"/>
      <c r="M97" s="331">
        <v>0</v>
      </c>
      <c r="N97" s="271"/>
      <c r="O97" s="271"/>
      <c r="P97" s="271"/>
      <c r="Q97" s="271"/>
      <c r="R97" s="271"/>
      <c r="S97" s="252"/>
      <c r="T97" s="453"/>
      <c r="U97" s="252"/>
    </row>
    <row r="98" spans="3:21" ht="12.75">
      <c r="C98" s="253"/>
      <c r="D98" s="254"/>
      <c r="E98" s="254"/>
      <c r="F98" s="254"/>
      <c r="G98" s="254"/>
      <c r="H98" s="254"/>
      <c r="I98" s="259"/>
      <c r="J98" s="746" t="s">
        <v>123</v>
      </c>
      <c r="K98" s="747"/>
      <c r="L98" s="748"/>
      <c r="M98" s="264">
        <v>0</v>
      </c>
      <c r="N98" s="271"/>
      <c r="O98" s="271"/>
      <c r="P98" s="271"/>
      <c r="Q98" s="271"/>
      <c r="R98" s="271"/>
      <c r="S98" s="265"/>
      <c r="T98" s="455"/>
      <c r="U98" s="265"/>
    </row>
    <row r="99" spans="3:21" ht="12.75">
      <c r="C99" s="253"/>
      <c r="D99" s="254"/>
      <c r="E99" s="254"/>
      <c r="F99" s="254"/>
      <c r="G99" s="254"/>
      <c r="H99" s="254"/>
      <c r="I99" s="259"/>
      <c r="J99" s="707" t="s">
        <v>16</v>
      </c>
      <c r="K99" s="708"/>
      <c r="L99" s="730"/>
      <c r="M99" s="263">
        <v>0</v>
      </c>
      <c r="N99" s="271"/>
      <c r="O99" s="271"/>
      <c r="P99" s="271"/>
      <c r="Q99" s="271"/>
      <c r="R99" s="271"/>
      <c r="S99" s="252"/>
      <c r="T99" s="453"/>
      <c r="U99" s="252"/>
    </row>
    <row r="100" spans="3:21" ht="13.5" thickBot="1">
      <c r="C100" s="721" t="s">
        <v>12</v>
      </c>
      <c r="D100" s="722"/>
      <c r="E100" s="722"/>
      <c r="F100" s="722"/>
      <c r="G100" s="722"/>
      <c r="H100" s="722"/>
      <c r="I100" s="722"/>
      <c r="J100" s="722"/>
      <c r="K100" s="722"/>
      <c r="L100" s="722"/>
      <c r="M100" s="246"/>
      <c r="N100" s="234"/>
      <c r="O100" s="234"/>
      <c r="P100" s="234"/>
      <c r="Q100" s="234"/>
      <c r="R100" s="234"/>
      <c r="S100" s="248"/>
      <c r="T100" s="452"/>
      <c r="U100" s="248"/>
    </row>
    <row r="101" spans="3:21" ht="12.75">
      <c r="C101" s="236"/>
      <c r="D101" s="723" t="s">
        <v>134</v>
      </c>
      <c r="E101" s="724"/>
      <c r="F101" s="724"/>
      <c r="G101" s="724"/>
      <c r="H101" s="724"/>
      <c r="I101" s="724"/>
      <c r="J101" s="724"/>
      <c r="K101" s="724"/>
      <c r="L101" s="724"/>
      <c r="M101" s="725"/>
      <c r="N101" s="234"/>
      <c r="O101" s="234"/>
      <c r="P101" s="234"/>
      <c r="Q101" s="234"/>
      <c r="R101" s="234"/>
      <c r="S101" s="235"/>
      <c r="T101" s="451"/>
      <c r="U101" s="235"/>
    </row>
    <row r="102" spans="3:21" ht="12.75">
      <c r="C102" s="236"/>
      <c r="D102" s="726"/>
      <c r="E102" s="726"/>
      <c r="F102" s="726"/>
      <c r="G102" s="727" t="s">
        <v>122</v>
      </c>
      <c r="H102" s="728"/>
      <c r="I102" s="728"/>
      <c r="J102" s="728"/>
      <c r="K102" s="728"/>
      <c r="L102" s="729"/>
      <c r="M102" s="238">
        <f>M103+M104+M105</f>
        <v>24916000</v>
      </c>
      <c r="N102" s="271"/>
      <c r="O102" s="271"/>
      <c r="P102" s="271"/>
      <c r="Q102" s="271"/>
      <c r="R102" s="271"/>
      <c r="S102" s="238"/>
      <c r="T102" s="239">
        <f>T103+T104+T105</f>
        <v>24916000</v>
      </c>
      <c r="U102" s="238"/>
    </row>
    <row r="103" spans="3:21" ht="12.75">
      <c r="C103" s="236"/>
      <c r="D103" s="726"/>
      <c r="E103" s="726"/>
      <c r="F103" s="726"/>
      <c r="G103" s="726"/>
      <c r="H103" s="726"/>
      <c r="I103" s="240"/>
      <c r="J103" s="707" t="s">
        <v>13</v>
      </c>
      <c r="K103" s="708"/>
      <c r="L103" s="730"/>
      <c r="M103" s="249">
        <v>21109000</v>
      </c>
      <c r="N103" s="271"/>
      <c r="O103" s="271"/>
      <c r="P103" s="271"/>
      <c r="Q103" s="271"/>
      <c r="R103" s="271"/>
      <c r="S103" s="249"/>
      <c r="T103" s="250">
        <v>21109000</v>
      </c>
      <c r="U103" s="249"/>
    </row>
    <row r="104" spans="3:21" ht="12.75">
      <c r="C104" s="236"/>
      <c r="D104" s="726"/>
      <c r="E104" s="726"/>
      <c r="F104" s="726"/>
      <c r="G104" s="726"/>
      <c r="H104" s="726"/>
      <c r="I104" s="240"/>
      <c r="J104" s="707" t="s">
        <v>14</v>
      </c>
      <c r="K104" s="708"/>
      <c r="L104" s="730"/>
      <c r="M104" s="249">
        <v>2850000</v>
      </c>
      <c r="N104" s="271"/>
      <c r="O104" s="271"/>
      <c r="P104" s="271"/>
      <c r="Q104" s="271"/>
      <c r="R104" s="271"/>
      <c r="S104" s="249"/>
      <c r="T104" s="250">
        <v>2850000</v>
      </c>
      <c r="U104" s="249"/>
    </row>
    <row r="105" spans="3:21" ht="12.75">
      <c r="C105" s="236"/>
      <c r="D105" s="726"/>
      <c r="E105" s="726"/>
      <c r="F105" s="726"/>
      <c r="G105" s="726"/>
      <c r="H105" s="726"/>
      <c r="I105" s="240"/>
      <c r="J105" s="707" t="s">
        <v>15</v>
      </c>
      <c r="K105" s="708"/>
      <c r="L105" s="730"/>
      <c r="M105" s="316">
        <v>957000</v>
      </c>
      <c r="N105" s="271"/>
      <c r="O105" s="271"/>
      <c r="P105" s="271"/>
      <c r="Q105" s="271"/>
      <c r="R105" s="271"/>
      <c r="S105" s="256"/>
      <c r="T105" s="257">
        <v>957000</v>
      </c>
      <c r="U105" s="249"/>
    </row>
    <row r="106" spans="3:21" ht="12.75">
      <c r="C106" s="253"/>
      <c r="D106" s="254"/>
      <c r="E106" s="254"/>
      <c r="F106" s="254"/>
      <c r="G106" s="254"/>
      <c r="H106" s="254"/>
      <c r="I106" s="271"/>
      <c r="J106" s="272" t="s">
        <v>123</v>
      </c>
      <c r="K106" s="272"/>
      <c r="L106" s="272"/>
      <c r="M106" s="273">
        <f>M107</f>
        <v>2235000</v>
      </c>
      <c r="N106" s="274"/>
      <c r="O106" s="274"/>
      <c r="P106" s="274"/>
      <c r="Q106" s="274"/>
      <c r="R106" s="274"/>
      <c r="S106" s="274"/>
      <c r="T106" s="484">
        <f>T107</f>
        <v>2235000</v>
      </c>
      <c r="U106" s="274"/>
    </row>
    <row r="107" spans="3:21" ht="12.75">
      <c r="C107" s="253"/>
      <c r="D107" s="254"/>
      <c r="E107" s="254"/>
      <c r="F107" s="254"/>
      <c r="G107" s="254"/>
      <c r="H107" s="254"/>
      <c r="I107" s="275"/>
      <c r="J107" s="746" t="s">
        <v>16</v>
      </c>
      <c r="K107" s="747"/>
      <c r="L107" s="748"/>
      <c r="M107" s="276">
        <v>2235000</v>
      </c>
      <c r="N107" s="271"/>
      <c r="O107" s="271"/>
      <c r="P107" s="271"/>
      <c r="Q107" s="271"/>
      <c r="R107" s="271"/>
      <c r="S107" s="277"/>
      <c r="T107" s="457">
        <v>2235000</v>
      </c>
      <c r="U107" s="265"/>
    </row>
    <row r="108" spans="3:21" ht="13.5" thickBot="1">
      <c r="C108" s="721" t="s">
        <v>12</v>
      </c>
      <c r="D108" s="722"/>
      <c r="E108" s="722"/>
      <c r="F108" s="722"/>
      <c r="G108" s="722"/>
      <c r="H108" s="722"/>
      <c r="I108" s="722"/>
      <c r="J108" s="722"/>
      <c r="K108" s="722"/>
      <c r="L108" s="722"/>
      <c r="M108" s="246"/>
      <c r="N108" s="234"/>
      <c r="O108" s="234"/>
      <c r="P108" s="234"/>
      <c r="Q108" s="234"/>
      <c r="R108" s="234"/>
      <c r="S108" s="248"/>
      <c r="T108" s="452"/>
      <c r="U108" s="248"/>
    </row>
    <row r="109" spans="3:21" ht="12.75">
      <c r="C109" s="236"/>
      <c r="D109" s="723" t="s">
        <v>135</v>
      </c>
      <c r="E109" s="724"/>
      <c r="F109" s="724"/>
      <c r="G109" s="724"/>
      <c r="H109" s="724"/>
      <c r="I109" s="724"/>
      <c r="J109" s="724"/>
      <c r="K109" s="724"/>
      <c r="L109" s="724"/>
      <c r="M109" s="725"/>
      <c r="N109" s="234"/>
      <c r="O109" s="234"/>
      <c r="P109" s="234"/>
      <c r="Q109" s="234"/>
      <c r="R109" s="234"/>
      <c r="S109" s="235"/>
      <c r="T109" s="451"/>
      <c r="U109" s="235">
        <v>1725200</v>
      </c>
    </row>
    <row r="110" spans="3:21" ht="12.75">
      <c r="C110" s="236"/>
      <c r="D110" s="726"/>
      <c r="E110" s="726"/>
      <c r="F110" s="726"/>
      <c r="G110" s="727" t="s">
        <v>122</v>
      </c>
      <c r="H110" s="728"/>
      <c r="I110" s="728"/>
      <c r="J110" s="728"/>
      <c r="K110" s="728"/>
      <c r="L110" s="729"/>
      <c r="M110" s="476">
        <f>M111+M112+M113</f>
        <v>1725000</v>
      </c>
      <c r="N110" s="271"/>
      <c r="O110" s="271"/>
      <c r="P110" s="271"/>
      <c r="Q110" s="271"/>
      <c r="R110" s="271"/>
      <c r="S110" s="238"/>
      <c r="T110" s="239"/>
      <c r="U110" s="238"/>
    </row>
    <row r="111" spans="3:21" ht="12.75">
      <c r="C111" s="236"/>
      <c r="D111" s="726"/>
      <c r="E111" s="726"/>
      <c r="F111" s="726"/>
      <c r="G111" s="726"/>
      <c r="H111" s="726"/>
      <c r="I111" s="240"/>
      <c r="J111" s="707" t="s">
        <v>13</v>
      </c>
      <c r="K111" s="708"/>
      <c r="L111" s="730"/>
      <c r="M111" s="249">
        <v>0</v>
      </c>
      <c r="N111" s="271"/>
      <c r="O111" s="271"/>
      <c r="P111" s="271"/>
      <c r="Q111" s="271"/>
      <c r="R111" s="271"/>
      <c r="S111" s="249"/>
      <c r="T111" s="250"/>
      <c r="U111" s="249"/>
    </row>
    <row r="112" spans="3:21" ht="12.75">
      <c r="C112" s="236"/>
      <c r="D112" s="726"/>
      <c r="E112" s="726"/>
      <c r="F112" s="726"/>
      <c r="G112" s="726"/>
      <c r="H112" s="726"/>
      <c r="I112" s="240"/>
      <c r="J112" s="707" t="s">
        <v>14</v>
      </c>
      <c r="K112" s="708"/>
      <c r="L112" s="730"/>
      <c r="M112" s="249">
        <v>0</v>
      </c>
      <c r="N112" s="271"/>
      <c r="O112" s="271"/>
      <c r="P112" s="271"/>
      <c r="Q112" s="271"/>
      <c r="R112" s="271"/>
      <c r="S112" s="249"/>
      <c r="T112" s="250"/>
      <c r="U112" s="249"/>
    </row>
    <row r="113" spans="3:21" ht="12.75">
      <c r="C113" s="236"/>
      <c r="D113" s="726"/>
      <c r="E113" s="726"/>
      <c r="F113" s="726"/>
      <c r="G113" s="726"/>
      <c r="H113" s="726"/>
      <c r="I113" s="240"/>
      <c r="J113" s="707" t="s">
        <v>15</v>
      </c>
      <c r="K113" s="708"/>
      <c r="L113" s="730"/>
      <c r="M113" s="249">
        <v>1725000</v>
      </c>
      <c r="N113" s="271"/>
      <c r="O113" s="271"/>
      <c r="P113" s="271"/>
      <c r="Q113" s="271"/>
      <c r="R113" s="271"/>
      <c r="S113" s="249"/>
      <c r="T113" s="250"/>
      <c r="U113" s="249"/>
    </row>
    <row r="114" spans="3:21" ht="15.75" customHeight="1">
      <c r="C114" s="253"/>
      <c r="D114" s="254"/>
      <c r="E114" s="254"/>
      <c r="F114" s="254"/>
      <c r="G114" s="254"/>
      <c r="H114" s="254"/>
      <c r="I114" s="259"/>
      <c r="J114" s="698" t="s">
        <v>123</v>
      </c>
      <c r="K114" s="699"/>
      <c r="L114" s="262"/>
      <c r="M114" s="471">
        <f>M115+M116</f>
        <v>11725000</v>
      </c>
      <c r="N114" s="472"/>
      <c r="O114" s="472"/>
      <c r="P114" s="472"/>
      <c r="Q114" s="472"/>
      <c r="R114" s="472"/>
      <c r="S114" s="473"/>
      <c r="T114" s="474"/>
      <c r="U114" s="473"/>
    </row>
    <row r="115" spans="3:21" ht="12.75">
      <c r="C115" s="253"/>
      <c r="D115" s="254"/>
      <c r="E115" s="254"/>
      <c r="F115" s="254"/>
      <c r="G115" s="254"/>
      <c r="H115" s="254"/>
      <c r="I115" s="259"/>
      <c r="J115" s="260" t="s">
        <v>16</v>
      </c>
      <c r="K115" s="261"/>
      <c r="L115" s="262"/>
      <c r="M115" s="256">
        <v>0</v>
      </c>
      <c r="N115" s="271"/>
      <c r="O115" s="271"/>
      <c r="P115" s="271"/>
      <c r="Q115" s="271"/>
      <c r="R115" s="271"/>
      <c r="S115" s="249"/>
      <c r="T115" s="250"/>
      <c r="U115" s="249"/>
    </row>
    <row r="116" spans="3:21" ht="12.75">
      <c r="C116" s="253"/>
      <c r="D116" s="254"/>
      <c r="E116" s="254"/>
      <c r="F116" s="254"/>
      <c r="G116" s="254"/>
      <c r="H116" s="254"/>
      <c r="I116" s="259"/>
      <c r="J116" s="260" t="s">
        <v>17</v>
      </c>
      <c r="K116" s="261"/>
      <c r="L116" s="262"/>
      <c r="M116" s="256">
        <v>11725000</v>
      </c>
      <c r="N116" s="271"/>
      <c r="O116" s="271"/>
      <c r="P116" s="271"/>
      <c r="Q116" s="271"/>
      <c r="R116" s="271"/>
      <c r="S116" s="249"/>
      <c r="T116" s="250"/>
      <c r="U116" s="249"/>
    </row>
    <row r="117" spans="3:21" ht="13.5" thickBot="1">
      <c r="C117" s="721" t="s">
        <v>12</v>
      </c>
      <c r="D117" s="722"/>
      <c r="E117" s="722"/>
      <c r="F117" s="722"/>
      <c r="G117" s="722"/>
      <c r="H117" s="722"/>
      <c r="I117" s="722"/>
      <c r="J117" s="722"/>
      <c r="K117" s="722"/>
      <c r="L117" s="722"/>
      <c r="M117" s="246"/>
      <c r="N117" s="234"/>
      <c r="O117" s="234"/>
      <c r="P117" s="234"/>
      <c r="Q117" s="234"/>
      <c r="R117" s="234"/>
      <c r="S117" s="248"/>
      <c r="T117" s="452"/>
      <c r="U117" s="248"/>
    </row>
    <row r="118" spans="3:21" ht="29.25" customHeight="1">
      <c r="C118" s="236"/>
      <c r="D118" s="723" t="s">
        <v>136</v>
      </c>
      <c r="E118" s="724"/>
      <c r="F118" s="724"/>
      <c r="G118" s="724"/>
      <c r="H118" s="724"/>
      <c r="I118" s="724"/>
      <c r="J118" s="724"/>
      <c r="K118" s="724"/>
      <c r="L118" s="724"/>
      <c r="M118" s="725"/>
      <c r="N118" s="234"/>
      <c r="O118" s="234"/>
      <c r="P118" s="234"/>
      <c r="Q118" s="234"/>
      <c r="R118" s="234"/>
      <c r="S118" s="235"/>
      <c r="T118" s="451"/>
      <c r="U118" s="235"/>
    </row>
    <row r="119" spans="3:21" ht="12.75">
      <c r="C119" s="236"/>
      <c r="D119" s="726"/>
      <c r="E119" s="726"/>
      <c r="F119" s="726"/>
      <c r="G119" s="727" t="s">
        <v>122</v>
      </c>
      <c r="H119" s="728"/>
      <c r="I119" s="728"/>
      <c r="J119" s="728"/>
      <c r="K119" s="728"/>
      <c r="L119" s="729"/>
      <c r="M119" s="238">
        <f>M120+M121+M122</f>
        <v>100000</v>
      </c>
      <c r="N119" s="271"/>
      <c r="O119" s="271"/>
      <c r="P119" s="271"/>
      <c r="Q119" s="271"/>
      <c r="R119" s="271"/>
      <c r="S119" s="238"/>
      <c r="T119" s="239"/>
      <c r="U119" s="238"/>
    </row>
    <row r="120" spans="3:21" ht="12.75">
      <c r="C120" s="236"/>
      <c r="D120" s="726"/>
      <c r="E120" s="726"/>
      <c r="F120" s="726"/>
      <c r="G120" s="726"/>
      <c r="H120" s="726"/>
      <c r="I120" s="240"/>
      <c r="J120" s="707" t="s">
        <v>13</v>
      </c>
      <c r="K120" s="708"/>
      <c r="L120" s="730"/>
      <c r="M120" s="249">
        <v>0</v>
      </c>
      <c r="N120" s="271"/>
      <c r="O120" s="271"/>
      <c r="P120" s="271"/>
      <c r="Q120" s="271"/>
      <c r="R120" s="271"/>
      <c r="S120" s="249"/>
      <c r="T120" s="250"/>
      <c r="U120" s="249"/>
    </row>
    <row r="121" spans="3:21" ht="12.75">
      <c r="C121" s="236"/>
      <c r="D121" s="726"/>
      <c r="E121" s="726"/>
      <c r="F121" s="726"/>
      <c r="G121" s="726"/>
      <c r="H121" s="726"/>
      <c r="I121" s="240"/>
      <c r="J121" s="707" t="s">
        <v>14</v>
      </c>
      <c r="K121" s="708"/>
      <c r="L121" s="730"/>
      <c r="M121" s="249">
        <v>0</v>
      </c>
      <c r="N121" s="271"/>
      <c r="O121" s="271"/>
      <c r="P121" s="271"/>
      <c r="Q121" s="271"/>
      <c r="R121" s="271"/>
      <c r="S121" s="249"/>
      <c r="T121" s="250"/>
      <c r="U121" s="249"/>
    </row>
    <row r="122" spans="3:21" ht="12.75">
      <c r="C122" s="236"/>
      <c r="D122" s="726"/>
      <c r="E122" s="726"/>
      <c r="F122" s="726"/>
      <c r="G122" s="726"/>
      <c r="H122" s="726"/>
      <c r="I122" s="240"/>
      <c r="J122" s="707" t="s">
        <v>15</v>
      </c>
      <c r="K122" s="708"/>
      <c r="L122" s="730"/>
      <c r="M122" s="249">
        <v>100000</v>
      </c>
      <c r="N122" s="271"/>
      <c r="O122" s="271"/>
      <c r="P122" s="271"/>
      <c r="Q122" s="271"/>
      <c r="R122" s="271"/>
      <c r="S122" s="249"/>
      <c r="T122" s="250"/>
      <c r="U122" s="249"/>
    </row>
    <row r="123" spans="3:21" ht="13.5" thickBot="1">
      <c r="C123" s="721" t="s">
        <v>12</v>
      </c>
      <c r="D123" s="722"/>
      <c r="E123" s="722"/>
      <c r="F123" s="722"/>
      <c r="G123" s="722"/>
      <c r="H123" s="722"/>
      <c r="I123" s="722"/>
      <c r="J123" s="722"/>
      <c r="K123" s="722"/>
      <c r="L123" s="722"/>
      <c r="M123" s="246"/>
      <c r="N123" s="234"/>
      <c r="O123" s="234"/>
      <c r="P123" s="234"/>
      <c r="Q123" s="234"/>
      <c r="R123" s="234"/>
      <c r="S123" s="248"/>
      <c r="T123" s="452"/>
      <c r="U123" s="248"/>
    </row>
    <row r="124" spans="3:21" ht="12.75">
      <c r="C124" s="235"/>
      <c r="D124" s="770" t="s">
        <v>137</v>
      </c>
      <c r="E124" s="771"/>
      <c r="F124" s="771"/>
      <c r="G124" s="771"/>
      <c r="H124" s="771"/>
      <c r="I124" s="771"/>
      <c r="J124" s="771"/>
      <c r="K124" s="771"/>
      <c r="L124" s="771"/>
      <c r="M124" s="772"/>
      <c r="N124" s="234"/>
      <c r="O124" s="234"/>
      <c r="P124" s="234"/>
      <c r="Q124" s="234"/>
      <c r="R124" s="234"/>
      <c r="S124" s="235">
        <v>11350000</v>
      </c>
      <c r="T124" s="451"/>
      <c r="U124" s="235">
        <f>U126+U128</f>
        <v>4285417</v>
      </c>
    </row>
    <row r="125" spans="3:21" ht="12.75">
      <c r="C125" s="235"/>
      <c r="D125" s="235"/>
      <c r="E125" s="235"/>
      <c r="F125" s="235"/>
      <c r="G125" s="235"/>
      <c r="H125" s="235"/>
      <c r="I125" s="767" t="s">
        <v>122</v>
      </c>
      <c r="J125" s="768"/>
      <c r="K125" s="768"/>
      <c r="L125" s="769"/>
      <c r="M125" s="475">
        <f>M126+M127+M128</f>
        <v>17839000</v>
      </c>
      <c r="N125" s="234"/>
      <c r="O125" s="234"/>
      <c r="P125" s="234"/>
      <c r="Q125" s="234"/>
      <c r="R125" s="234"/>
      <c r="S125" s="278"/>
      <c r="T125" s="458"/>
      <c r="U125" s="278"/>
    </row>
    <row r="126" spans="3:25" ht="12.75">
      <c r="C126" s="235"/>
      <c r="D126" s="235"/>
      <c r="E126" s="235"/>
      <c r="F126" s="235"/>
      <c r="G126" s="235"/>
      <c r="H126" s="235"/>
      <c r="I126" s="235"/>
      <c r="J126" s="764" t="s">
        <v>13</v>
      </c>
      <c r="K126" s="765"/>
      <c r="L126" s="766"/>
      <c r="M126" s="235">
        <v>4405000</v>
      </c>
      <c r="N126" s="234"/>
      <c r="O126" s="234"/>
      <c r="P126" s="234"/>
      <c r="Q126" s="234"/>
      <c r="R126" s="234"/>
      <c r="S126" s="235"/>
      <c r="T126" s="451"/>
      <c r="U126" s="235">
        <v>3459840</v>
      </c>
      <c r="Y126" s="342"/>
    </row>
    <row r="127" spans="3:21" ht="12.75">
      <c r="C127" s="235"/>
      <c r="D127" s="235"/>
      <c r="E127" s="235"/>
      <c r="F127" s="235"/>
      <c r="G127" s="235"/>
      <c r="H127" s="235"/>
      <c r="I127" s="235"/>
      <c r="J127" s="764" t="s">
        <v>14</v>
      </c>
      <c r="K127" s="765"/>
      <c r="L127" s="766"/>
      <c r="M127" s="235">
        <v>1191000</v>
      </c>
      <c r="N127" s="234"/>
      <c r="O127" s="234"/>
      <c r="P127" s="234"/>
      <c r="Q127" s="234"/>
      <c r="R127" s="234"/>
      <c r="S127" s="235"/>
      <c r="T127" s="451"/>
      <c r="U127" s="235"/>
    </row>
    <row r="128" spans="3:24" ht="12.75">
      <c r="C128" s="235"/>
      <c r="D128" s="235"/>
      <c r="E128" s="235"/>
      <c r="F128" s="235"/>
      <c r="G128" s="235"/>
      <c r="H128" s="235"/>
      <c r="I128" s="235"/>
      <c r="J128" s="767" t="s">
        <v>15</v>
      </c>
      <c r="K128" s="768"/>
      <c r="L128" s="769"/>
      <c r="M128" s="279">
        <v>12243000</v>
      </c>
      <c r="N128" s="211"/>
      <c r="O128" s="211"/>
      <c r="P128" s="211"/>
      <c r="Q128" s="211"/>
      <c r="R128" s="211"/>
      <c r="S128" s="280"/>
      <c r="T128" s="459"/>
      <c r="U128" s="468">
        <v>825577</v>
      </c>
      <c r="X128" s="14"/>
    </row>
    <row r="129" spans="3:21" ht="12.75">
      <c r="C129" s="235"/>
      <c r="D129" s="235"/>
      <c r="E129" s="235"/>
      <c r="F129" s="235"/>
      <c r="G129" s="235"/>
      <c r="H129" s="235"/>
      <c r="I129" s="235"/>
      <c r="J129" s="764" t="s">
        <v>104</v>
      </c>
      <c r="K129" s="765"/>
      <c r="L129" s="766"/>
      <c r="M129" s="235"/>
      <c r="N129" s="234"/>
      <c r="O129" s="234"/>
      <c r="P129" s="234"/>
      <c r="Q129" s="234"/>
      <c r="R129" s="234"/>
      <c r="S129" s="235"/>
      <c r="T129" s="451"/>
      <c r="U129" s="235"/>
    </row>
    <row r="130" spans="3:21" ht="12.75">
      <c r="C130" s="718" t="s">
        <v>117</v>
      </c>
      <c r="D130" s="719"/>
      <c r="E130" s="719"/>
      <c r="F130" s="719"/>
      <c r="G130" s="719"/>
      <c r="H130" s="719"/>
      <c r="I130" s="719"/>
      <c r="J130" s="719"/>
      <c r="K130" s="719"/>
      <c r="L130" s="720"/>
      <c r="M130" s="196"/>
      <c r="N130" s="234"/>
      <c r="O130" s="234"/>
      <c r="P130" s="234"/>
      <c r="Q130" s="234"/>
      <c r="R130" s="234"/>
      <c r="S130" s="196"/>
      <c r="T130" s="460"/>
      <c r="U130" s="196"/>
    </row>
    <row r="131" spans="3:21" ht="12.75">
      <c r="C131" s="235"/>
      <c r="D131" s="770" t="s">
        <v>138</v>
      </c>
      <c r="E131" s="771"/>
      <c r="F131" s="771"/>
      <c r="G131" s="771"/>
      <c r="H131" s="771"/>
      <c r="I131" s="771"/>
      <c r="J131" s="771"/>
      <c r="K131" s="771"/>
      <c r="L131" s="771"/>
      <c r="M131" s="772"/>
      <c r="N131" s="234"/>
      <c r="O131" s="234"/>
      <c r="P131" s="234"/>
      <c r="Q131" s="234"/>
      <c r="R131" s="234"/>
      <c r="S131" s="235"/>
      <c r="T131" s="451"/>
      <c r="U131" s="235">
        <v>1108310</v>
      </c>
    </row>
    <row r="132" spans="3:21" ht="12.75">
      <c r="C132" s="235"/>
      <c r="D132" s="235"/>
      <c r="E132" s="235"/>
      <c r="F132" s="235"/>
      <c r="G132" s="235"/>
      <c r="H132" s="235"/>
      <c r="I132" s="767" t="s">
        <v>122</v>
      </c>
      <c r="J132" s="768"/>
      <c r="K132" s="768"/>
      <c r="L132" s="769"/>
      <c r="M132" s="278">
        <f>M133+M134+M135</f>
        <v>1108000</v>
      </c>
      <c r="N132" s="234"/>
      <c r="O132" s="234"/>
      <c r="P132" s="234"/>
      <c r="Q132" s="234"/>
      <c r="R132" s="234"/>
      <c r="S132" s="278"/>
      <c r="T132" s="458"/>
      <c r="U132" s="278"/>
    </row>
    <row r="133" spans="3:21" ht="12.75">
      <c r="C133" s="235"/>
      <c r="D133" s="235"/>
      <c r="E133" s="235"/>
      <c r="F133" s="235"/>
      <c r="G133" s="235"/>
      <c r="H133" s="235"/>
      <c r="I133" s="235"/>
      <c r="J133" s="764" t="s">
        <v>13</v>
      </c>
      <c r="K133" s="765"/>
      <c r="L133" s="766"/>
      <c r="M133" s="235">
        <v>0</v>
      </c>
      <c r="N133" s="234"/>
      <c r="O133" s="234"/>
      <c r="P133" s="234"/>
      <c r="Q133" s="234"/>
      <c r="R133" s="234"/>
      <c r="S133" s="235"/>
      <c r="T133" s="451"/>
      <c r="U133" s="235"/>
    </row>
    <row r="134" spans="3:21" ht="12.75">
      <c r="C134" s="235"/>
      <c r="D134" s="235"/>
      <c r="E134" s="235"/>
      <c r="F134" s="235"/>
      <c r="G134" s="235"/>
      <c r="H134" s="235"/>
      <c r="I134" s="235"/>
      <c r="J134" s="764" t="s">
        <v>14</v>
      </c>
      <c r="K134" s="765"/>
      <c r="L134" s="766"/>
      <c r="M134" s="235">
        <v>0</v>
      </c>
      <c r="N134" s="234"/>
      <c r="O134" s="234"/>
      <c r="P134" s="234"/>
      <c r="Q134" s="234"/>
      <c r="R134" s="234"/>
      <c r="S134" s="235"/>
      <c r="T134" s="451"/>
      <c r="U134" s="235"/>
    </row>
    <row r="135" spans="3:21" ht="12.75">
      <c r="C135" s="235"/>
      <c r="D135" s="235"/>
      <c r="E135" s="235"/>
      <c r="F135" s="235"/>
      <c r="G135" s="235"/>
      <c r="H135" s="235"/>
      <c r="I135" s="235"/>
      <c r="J135" s="773" t="s">
        <v>15</v>
      </c>
      <c r="K135" s="774"/>
      <c r="L135" s="775"/>
      <c r="M135" s="281">
        <v>1108000</v>
      </c>
      <c r="N135" s="234"/>
      <c r="O135" s="234"/>
      <c r="P135" s="234"/>
      <c r="Q135" s="234"/>
      <c r="R135" s="234"/>
      <c r="S135" s="281"/>
      <c r="T135" s="461"/>
      <c r="U135" s="467"/>
    </row>
    <row r="136" spans="3:21" ht="12.75">
      <c r="C136" s="235"/>
      <c r="D136" s="235"/>
      <c r="E136" s="235"/>
      <c r="F136" s="235"/>
      <c r="G136" s="235"/>
      <c r="H136" s="235"/>
      <c r="I136" s="235"/>
      <c r="J136" s="764" t="s">
        <v>104</v>
      </c>
      <c r="K136" s="765"/>
      <c r="L136" s="766"/>
      <c r="M136" s="235"/>
      <c r="N136" s="234"/>
      <c r="O136" s="234"/>
      <c r="P136" s="234"/>
      <c r="Q136" s="234"/>
      <c r="R136" s="234"/>
      <c r="S136" s="235"/>
      <c r="T136" s="451"/>
      <c r="U136" s="235"/>
    </row>
    <row r="137" spans="3:21" ht="12.75">
      <c r="C137" s="718" t="s">
        <v>117</v>
      </c>
      <c r="D137" s="719"/>
      <c r="E137" s="719"/>
      <c r="F137" s="719"/>
      <c r="G137" s="719"/>
      <c r="H137" s="719"/>
      <c r="I137" s="719"/>
      <c r="J137" s="719"/>
      <c r="K137" s="719"/>
      <c r="L137" s="720"/>
      <c r="M137" s="196"/>
      <c r="N137" s="234"/>
      <c r="O137" s="234"/>
      <c r="P137" s="234"/>
      <c r="Q137" s="234"/>
      <c r="R137" s="234"/>
      <c r="S137" s="196"/>
      <c r="T137" s="460"/>
      <c r="U137" s="196"/>
    </row>
    <row r="138" ht="12.75" hidden="1">
      <c r="U138" s="105"/>
    </row>
    <row r="139" ht="12.75" hidden="1">
      <c r="U139" s="105"/>
    </row>
    <row r="140" ht="12.75" hidden="1">
      <c r="U140" s="105"/>
    </row>
    <row r="141" ht="12.75" hidden="1">
      <c r="U141" s="105"/>
    </row>
    <row r="142" ht="12.75" hidden="1">
      <c r="U142" s="105"/>
    </row>
    <row r="143" ht="12.75" hidden="1">
      <c r="U143" s="105"/>
    </row>
    <row r="144" ht="12.75" hidden="1">
      <c r="U144" s="105"/>
    </row>
    <row r="145" ht="12.75" hidden="1">
      <c r="U145" s="105"/>
    </row>
    <row r="146" ht="12.75" hidden="1">
      <c r="U146" s="105"/>
    </row>
    <row r="147" ht="12.75" hidden="1">
      <c r="U147" s="105"/>
    </row>
    <row r="148" spans="3:21" ht="12.75">
      <c r="C148" s="105"/>
      <c r="D148" s="776" t="s">
        <v>139</v>
      </c>
      <c r="E148" s="777"/>
      <c r="F148" s="777"/>
      <c r="G148" s="777"/>
      <c r="H148" s="777"/>
      <c r="I148" s="777"/>
      <c r="J148" s="777"/>
      <c r="K148" s="777"/>
      <c r="L148" s="777"/>
      <c r="M148" s="778"/>
      <c r="N148" s="212"/>
      <c r="O148" s="212"/>
      <c r="P148" s="212"/>
      <c r="Q148" s="212"/>
      <c r="R148" s="212"/>
      <c r="S148" s="213">
        <v>207000</v>
      </c>
      <c r="T148" s="462">
        <v>0</v>
      </c>
      <c r="U148" s="213">
        <v>1200000</v>
      </c>
    </row>
    <row r="149" spans="3:21" ht="12.75">
      <c r="C149" s="105"/>
      <c r="D149" s="761" t="s">
        <v>139</v>
      </c>
      <c r="E149" s="762"/>
      <c r="F149" s="762"/>
      <c r="G149" s="762"/>
      <c r="H149" s="762"/>
      <c r="I149" s="762"/>
      <c r="J149" s="762"/>
      <c r="K149" s="762"/>
      <c r="L149" s="762"/>
      <c r="M149" s="763"/>
      <c r="N149" s="212"/>
      <c r="O149" s="212"/>
      <c r="P149" s="212"/>
      <c r="Q149" s="212"/>
      <c r="R149" s="212"/>
      <c r="S149" s="213"/>
      <c r="T149" s="462"/>
      <c r="U149" s="213"/>
    </row>
    <row r="150" spans="3:21" ht="15">
      <c r="C150" s="105"/>
      <c r="D150" s="105"/>
      <c r="E150" s="105"/>
      <c r="F150" s="105"/>
      <c r="G150" s="105"/>
      <c r="H150" s="105"/>
      <c r="I150" s="709" t="s">
        <v>122</v>
      </c>
      <c r="J150" s="710"/>
      <c r="K150" s="710"/>
      <c r="L150" s="711"/>
      <c r="M150" s="197">
        <f>M151+M152+M153</f>
        <v>3568000</v>
      </c>
      <c r="S150" s="197"/>
      <c r="T150" s="463"/>
      <c r="U150" s="197"/>
    </row>
    <row r="151" spans="3:21" ht="15">
      <c r="C151" s="198"/>
      <c r="D151" s="198"/>
      <c r="E151" s="198"/>
      <c r="F151" s="198"/>
      <c r="G151" s="198"/>
      <c r="H151" s="198"/>
      <c r="I151" s="198"/>
      <c r="J151" s="712" t="s">
        <v>13</v>
      </c>
      <c r="K151" s="713"/>
      <c r="L151" s="714"/>
      <c r="M151" s="198">
        <v>1628000</v>
      </c>
      <c r="S151" s="198"/>
      <c r="T151" s="464"/>
      <c r="U151" s="198"/>
    </row>
    <row r="152" spans="3:21" ht="15">
      <c r="C152" s="198"/>
      <c r="D152" s="198"/>
      <c r="E152" s="198"/>
      <c r="F152" s="198"/>
      <c r="G152" s="198"/>
      <c r="H152" s="198"/>
      <c r="I152" s="198"/>
      <c r="J152" s="712" t="s">
        <v>14</v>
      </c>
      <c r="K152" s="713"/>
      <c r="L152" s="714"/>
      <c r="M152" s="198">
        <v>440000</v>
      </c>
      <c r="S152" s="198"/>
      <c r="T152" s="464"/>
      <c r="U152" s="198"/>
    </row>
    <row r="153" spans="3:21" ht="15">
      <c r="C153" s="198"/>
      <c r="D153" s="198"/>
      <c r="E153" s="198"/>
      <c r="F153" s="198"/>
      <c r="G153" s="198"/>
      <c r="H153" s="198"/>
      <c r="I153" s="198"/>
      <c r="J153" s="715" t="s">
        <v>15</v>
      </c>
      <c r="K153" s="716"/>
      <c r="L153" s="717"/>
      <c r="M153" s="210">
        <v>1500000</v>
      </c>
      <c r="S153" s="210"/>
      <c r="T153" s="465"/>
      <c r="U153" s="210"/>
    </row>
    <row r="154" spans="3:21" ht="15">
      <c r="C154" s="198"/>
      <c r="D154" s="198"/>
      <c r="E154" s="198"/>
      <c r="F154" s="198"/>
      <c r="G154" s="198"/>
      <c r="H154" s="198"/>
      <c r="I154" s="510"/>
      <c r="J154" s="701" t="s">
        <v>123</v>
      </c>
      <c r="K154" s="702"/>
      <c r="L154" s="703"/>
      <c r="M154" s="510">
        <v>168000</v>
      </c>
      <c r="N154" s="511"/>
      <c r="O154" s="511"/>
      <c r="P154" s="511"/>
      <c r="Q154" s="511"/>
      <c r="R154" s="511"/>
      <c r="S154" s="510"/>
      <c r="T154" s="512"/>
      <c r="U154" s="510"/>
    </row>
    <row r="155" spans="3:21" ht="15">
      <c r="C155" s="704" t="s">
        <v>117</v>
      </c>
      <c r="D155" s="705"/>
      <c r="E155" s="705"/>
      <c r="F155" s="705"/>
      <c r="G155" s="705"/>
      <c r="H155" s="705"/>
      <c r="I155" s="705"/>
      <c r="J155" s="705"/>
      <c r="K155" s="705"/>
      <c r="L155" s="706"/>
      <c r="M155" s="199"/>
      <c r="S155" s="199"/>
      <c r="T155" s="466"/>
      <c r="U155" s="199"/>
    </row>
  </sheetData>
  <sheetProtection/>
  <mergeCells count="262">
    <mergeCell ref="J134:L134"/>
    <mergeCell ref="J135:L135"/>
    <mergeCell ref="D148:M148"/>
    <mergeCell ref="D120:F120"/>
    <mergeCell ref="G120:H120"/>
    <mergeCell ref="D121:F121"/>
    <mergeCell ref="D124:M124"/>
    <mergeCell ref="I125:L125"/>
    <mergeCell ref="D122:F122"/>
    <mergeCell ref="G122:H122"/>
    <mergeCell ref="D149:M149"/>
    <mergeCell ref="J126:L126"/>
    <mergeCell ref="J127:L127"/>
    <mergeCell ref="J128:L128"/>
    <mergeCell ref="J129:L129"/>
    <mergeCell ref="J136:L136"/>
    <mergeCell ref="C137:L137"/>
    <mergeCell ref="D131:M131"/>
    <mergeCell ref="I132:L132"/>
    <mergeCell ref="J133:L133"/>
    <mergeCell ref="J122:L122"/>
    <mergeCell ref="C123:L123"/>
    <mergeCell ref="G121:H121"/>
    <mergeCell ref="J121:L121"/>
    <mergeCell ref="J98:L98"/>
    <mergeCell ref="D118:M118"/>
    <mergeCell ref="D119:F119"/>
    <mergeCell ref="G119:L119"/>
    <mergeCell ref="J120:L120"/>
    <mergeCell ref="D113:F113"/>
    <mergeCell ref="G113:H113"/>
    <mergeCell ref="J113:L113"/>
    <mergeCell ref="C117:L117"/>
    <mergeCell ref="D111:F111"/>
    <mergeCell ref="G111:H111"/>
    <mergeCell ref="J111:L111"/>
    <mergeCell ref="D112:F112"/>
    <mergeCell ref="G112:H112"/>
    <mergeCell ref="J112:L112"/>
    <mergeCell ref="J114:K114"/>
    <mergeCell ref="J99:L99"/>
    <mergeCell ref="C108:L108"/>
    <mergeCell ref="J107:L107"/>
    <mergeCell ref="D109:M109"/>
    <mergeCell ref="D110:F110"/>
    <mergeCell ref="G110:L110"/>
    <mergeCell ref="D104:F104"/>
    <mergeCell ref="G104:H104"/>
    <mergeCell ref="J104:L104"/>
    <mergeCell ref="D105:F105"/>
    <mergeCell ref="D96:F96"/>
    <mergeCell ref="G96:H96"/>
    <mergeCell ref="J96:L96"/>
    <mergeCell ref="D97:F97"/>
    <mergeCell ref="G97:H97"/>
    <mergeCell ref="J97:L97"/>
    <mergeCell ref="D94:F94"/>
    <mergeCell ref="G94:L94"/>
    <mergeCell ref="D95:F95"/>
    <mergeCell ref="G95:H95"/>
    <mergeCell ref="J95:L95"/>
    <mergeCell ref="D25:F25"/>
    <mergeCell ref="G25:L25"/>
    <mergeCell ref="D93:M93"/>
    <mergeCell ref="D26:F26"/>
    <mergeCell ref="G26:H26"/>
    <mergeCell ref="I37:L37"/>
    <mergeCell ref="J27:L27"/>
    <mergeCell ref="D43:M43"/>
    <mergeCell ref="D32:M32"/>
    <mergeCell ref="D6:G6"/>
    <mergeCell ref="H6:J6"/>
    <mergeCell ref="K6:L6"/>
    <mergeCell ref="D24:M24"/>
    <mergeCell ref="D17:F17"/>
    <mergeCell ref="I40:L40"/>
    <mergeCell ref="D16:M16"/>
    <mergeCell ref="J20:L20"/>
    <mergeCell ref="D20:F20"/>
    <mergeCell ref="D19:F19"/>
    <mergeCell ref="D3:G3"/>
    <mergeCell ref="H3:J3"/>
    <mergeCell ref="K3:L3"/>
    <mergeCell ref="D4:G4"/>
    <mergeCell ref="H4:J4"/>
    <mergeCell ref="K4:L4"/>
    <mergeCell ref="D5:G5"/>
    <mergeCell ref="H5:J5"/>
    <mergeCell ref="K5:L5"/>
    <mergeCell ref="D36:F36"/>
    <mergeCell ref="G36:H36"/>
    <mergeCell ref="J36:L36"/>
    <mergeCell ref="D34:F34"/>
    <mergeCell ref="G34:H34"/>
    <mergeCell ref="J34:L34"/>
    <mergeCell ref="D35:F35"/>
    <mergeCell ref="G19:H19"/>
    <mergeCell ref="J19:L19"/>
    <mergeCell ref="D18:F18"/>
    <mergeCell ref="G20:H20"/>
    <mergeCell ref="G18:H18"/>
    <mergeCell ref="J18:L18"/>
    <mergeCell ref="D10:F10"/>
    <mergeCell ref="D13:F13"/>
    <mergeCell ref="C7:L7"/>
    <mergeCell ref="D8:M8"/>
    <mergeCell ref="D9:F9"/>
    <mergeCell ref="G9:L9"/>
    <mergeCell ref="G10:H10"/>
    <mergeCell ref="G28:H28"/>
    <mergeCell ref="J28:L28"/>
    <mergeCell ref="D27:F27"/>
    <mergeCell ref="G21:L21"/>
    <mergeCell ref="D22:F22"/>
    <mergeCell ref="G22:H22"/>
    <mergeCell ref="J26:L26"/>
    <mergeCell ref="G17:L17"/>
    <mergeCell ref="D21:F21"/>
    <mergeCell ref="D30:F30"/>
    <mergeCell ref="G30:H30"/>
    <mergeCell ref="J30:L30"/>
    <mergeCell ref="J10:L10"/>
    <mergeCell ref="J13:L13"/>
    <mergeCell ref="G13:H13"/>
    <mergeCell ref="C15:L15"/>
    <mergeCell ref="D29:F29"/>
    <mergeCell ref="C31:L31"/>
    <mergeCell ref="G35:H35"/>
    <mergeCell ref="J35:L35"/>
    <mergeCell ref="D33:F33"/>
    <mergeCell ref="G33:L33"/>
    <mergeCell ref="J22:L22"/>
    <mergeCell ref="G27:H27"/>
    <mergeCell ref="C23:L23"/>
    <mergeCell ref="G29:L29"/>
    <mergeCell ref="D28:F28"/>
    <mergeCell ref="C41:L41"/>
    <mergeCell ref="D44:F44"/>
    <mergeCell ref="G44:L44"/>
    <mergeCell ref="D45:F45"/>
    <mergeCell ref="G45:H45"/>
    <mergeCell ref="J45:L45"/>
    <mergeCell ref="D46:F46"/>
    <mergeCell ref="G46:H46"/>
    <mergeCell ref="J46:L46"/>
    <mergeCell ref="D47:F47"/>
    <mergeCell ref="G47:H47"/>
    <mergeCell ref="J47:L47"/>
    <mergeCell ref="C48:L48"/>
    <mergeCell ref="D49:M49"/>
    <mergeCell ref="D50:F50"/>
    <mergeCell ref="G50:L50"/>
    <mergeCell ref="D51:F51"/>
    <mergeCell ref="G51:H51"/>
    <mergeCell ref="J51:L51"/>
    <mergeCell ref="D52:F52"/>
    <mergeCell ref="G52:H52"/>
    <mergeCell ref="J52:L52"/>
    <mergeCell ref="D53:F53"/>
    <mergeCell ref="G53:H53"/>
    <mergeCell ref="J53:L53"/>
    <mergeCell ref="C54:L54"/>
    <mergeCell ref="D55:M55"/>
    <mergeCell ref="D56:F56"/>
    <mergeCell ref="G56:L56"/>
    <mergeCell ref="D57:F57"/>
    <mergeCell ref="G57:H57"/>
    <mergeCell ref="J57:L57"/>
    <mergeCell ref="D58:F58"/>
    <mergeCell ref="G58:H58"/>
    <mergeCell ref="J58:L58"/>
    <mergeCell ref="D59:F59"/>
    <mergeCell ref="G59:H59"/>
    <mergeCell ref="J59:L59"/>
    <mergeCell ref="C60:L60"/>
    <mergeCell ref="D83:F83"/>
    <mergeCell ref="G83:H83"/>
    <mergeCell ref="D61:M61"/>
    <mergeCell ref="D62:F62"/>
    <mergeCell ref="G62:L62"/>
    <mergeCell ref="D63:F63"/>
    <mergeCell ref="G63:H63"/>
    <mergeCell ref="J63:L63"/>
    <mergeCell ref="D64:F64"/>
    <mergeCell ref="G64:H64"/>
    <mergeCell ref="J64:L64"/>
    <mergeCell ref="D65:F65"/>
    <mergeCell ref="G65:H65"/>
    <mergeCell ref="J65:L65"/>
    <mergeCell ref="C66:L66"/>
    <mergeCell ref="D67:M67"/>
    <mergeCell ref="D68:F68"/>
    <mergeCell ref="G68:L68"/>
    <mergeCell ref="D69:F69"/>
    <mergeCell ref="G69:H69"/>
    <mergeCell ref="J69:L69"/>
    <mergeCell ref="D70:F70"/>
    <mergeCell ref="G70:H70"/>
    <mergeCell ref="J70:L70"/>
    <mergeCell ref="D71:F71"/>
    <mergeCell ref="G71:H71"/>
    <mergeCell ref="J71:L71"/>
    <mergeCell ref="C74:L74"/>
    <mergeCell ref="I72:L72"/>
    <mergeCell ref="D75:M75"/>
    <mergeCell ref="D76:F76"/>
    <mergeCell ref="G76:L76"/>
    <mergeCell ref="D77:F77"/>
    <mergeCell ref="G77:H77"/>
    <mergeCell ref="J77:L77"/>
    <mergeCell ref="J78:L78"/>
    <mergeCell ref="D79:F79"/>
    <mergeCell ref="G79:H79"/>
    <mergeCell ref="J79:L79"/>
    <mergeCell ref="D78:F78"/>
    <mergeCell ref="G78:H78"/>
    <mergeCell ref="D88:F88"/>
    <mergeCell ref="G88:L88"/>
    <mergeCell ref="D85:F85"/>
    <mergeCell ref="C86:L86"/>
    <mergeCell ref="D84:F84"/>
    <mergeCell ref="G84:H84"/>
    <mergeCell ref="J91:L91"/>
    <mergeCell ref="C80:L80"/>
    <mergeCell ref="D81:M81"/>
    <mergeCell ref="D82:F82"/>
    <mergeCell ref="G82:L82"/>
    <mergeCell ref="G85:H85"/>
    <mergeCell ref="J85:L85"/>
    <mergeCell ref="J83:L83"/>
    <mergeCell ref="J84:L84"/>
    <mergeCell ref="D87:M87"/>
    <mergeCell ref="G105:H105"/>
    <mergeCell ref="C92:L92"/>
    <mergeCell ref="D89:F89"/>
    <mergeCell ref="G89:H89"/>
    <mergeCell ref="J89:L89"/>
    <mergeCell ref="D90:F90"/>
    <mergeCell ref="G90:H90"/>
    <mergeCell ref="J90:L90"/>
    <mergeCell ref="D91:F91"/>
    <mergeCell ref="G91:H91"/>
    <mergeCell ref="J153:L153"/>
    <mergeCell ref="C130:L130"/>
    <mergeCell ref="C100:L100"/>
    <mergeCell ref="D101:M101"/>
    <mergeCell ref="D102:F102"/>
    <mergeCell ref="G102:L102"/>
    <mergeCell ref="D103:F103"/>
    <mergeCell ref="G103:H103"/>
    <mergeCell ref="J103:L103"/>
    <mergeCell ref="J105:L105"/>
    <mergeCell ref="M3:T3"/>
    <mergeCell ref="I14:J14"/>
    <mergeCell ref="C1:T1"/>
    <mergeCell ref="J154:L154"/>
    <mergeCell ref="C155:L155"/>
    <mergeCell ref="J11:K11"/>
    <mergeCell ref="J12:K12"/>
    <mergeCell ref="I150:L150"/>
    <mergeCell ref="J151:L151"/>
    <mergeCell ref="J152:L152"/>
  </mergeCells>
  <printOptions/>
  <pageMargins left="0.75" right="0.75" top="1" bottom="1" header="0.5" footer="0.5"/>
  <pageSetup orientation="portrait" paperSize="9" r:id="rId1"/>
  <headerFooter alignWithMargins="0">
    <oddHeader>&amp;CHarkakötöny Község Önkormányzatának költségvetése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4" max="4" width="9.57421875" style="0" customWidth="1"/>
    <col min="7" max="7" width="9.140625" style="0" hidden="1" customWidth="1"/>
    <col min="10" max="10" width="12.140625" style="0" customWidth="1"/>
  </cols>
  <sheetData>
    <row r="1" spans="1:10" ht="12.75">
      <c r="A1" s="779" t="s">
        <v>0</v>
      </c>
      <c r="B1" s="779"/>
      <c r="C1" s="779"/>
      <c r="H1" s="779" t="s">
        <v>286</v>
      </c>
      <c r="I1" s="779"/>
      <c r="J1" s="779"/>
    </row>
    <row r="3" spans="2:9" ht="12.75">
      <c r="B3" s="787" t="s">
        <v>270</v>
      </c>
      <c r="C3" s="788"/>
      <c r="D3" s="788"/>
      <c r="E3" s="788"/>
      <c r="F3" s="788"/>
      <c r="G3" s="788"/>
      <c r="H3" s="788"/>
      <c r="I3" s="788"/>
    </row>
    <row r="4" spans="2:12" ht="36" customHeight="1">
      <c r="B4" s="788"/>
      <c r="C4" s="788"/>
      <c r="D4" s="788"/>
      <c r="E4" s="788"/>
      <c r="F4" s="788"/>
      <c r="G4" s="788"/>
      <c r="H4" s="788"/>
      <c r="I4" s="788"/>
      <c r="L4" s="581"/>
    </row>
    <row r="5" ht="23.25" customHeight="1"/>
    <row r="6" spans="2:9" ht="17.25" customHeight="1">
      <c r="B6" s="786" t="s">
        <v>269</v>
      </c>
      <c r="C6" s="786"/>
      <c r="D6" s="786"/>
      <c r="E6" s="786"/>
      <c r="F6" s="786"/>
      <c r="G6" s="786"/>
      <c r="H6" s="786"/>
      <c r="I6" s="786"/>
    </row>
    <row r="7" spans="2:9" ht="12.75">
      <c r="B7" s="486"/>
      <c r="C7" s="105"/>
      <c r="D7" s="105"/>
      <c r="E7" s="105"/>
      <c r="F7" s="105"/>
      <c r="G7" s="105"/>
      <c r="H7" s="105"/>
      <c r="I7" s="487"/>
    </row>
    <row r="8" spans="2:9" ht="12.75">
      <c r="B8" s="486" t="s">
        <v>163</v>
      </c>
      <c r="C8" s="105"/>
      <c r="D8" s="105"/>
      <c r="E8" s="105"/>
      <c r="F8" s="105"/>
      <c r="G8" s="105"/>
      <c r="H8" s="105"/>
      <c r="I8" s="487"/>
    </row>
    <row r="9" spans="2:9" ht="12.75">
      <c r="B9" s="486"/>
      <c r="C9" s="105"/>
      <c r="D9" s="105"/>
      <c r="E9" s="105"/>
      <c r="F9" s="105"/>
      <c r="G9" s="105"/>
      <c r="H9" s="105"/>
      <c r="I9" s="487"/>
    </row>
    <row r="10" spans="2:9" ht="12.75">
      <c r="B10" s="780" t="s">
        <v>249</v>
      </c>
      <c r="C10" s="781"/>
      <c r="D10" s="781"/>
      <c r="E10" s="782"/>
      <c r="F10" s="105"/>
      <c r="G10" s="105"/>
      <c r="H10" s="105"/>
      <c r="I10" s="487">
        <v>540000</v>
      </c>
    </row>
    <row r="11" spans="2:9" ht="12.75">
      <c r="B11" s="486"/>
      <c r="C11" s="105"/>
      <c r="D11" s="105"/>
      <c r="E11" s="105"/>
      <c r="F11" s="105"/>
      <c r="G11" s="105"/>
      <c r="H11" s="105"/>
      <c r="I11" s="487"/>
    </row>
    <row r="12" spans="2:9" ht="12.75">
      <c r="B12" s="783" t="s">
        <v>250</v>
      </c>
      <c r="C12" s="784"/>
      <c r="D12" s="785"/>
      <c r="E12" s="105"/>
      <c r="F12" s="105"/>
      <c r="G12" s="105"/>
      <c r="H12" s="105"/>
      <c r="I12" s="487">
        <v>150000</v>
      </c>
    </row>
    <row r="13" spans="2:9" ht="12.75">
      <c r="B13" s="486"/>
      <c r="C13" s="105"/>
      <c r="D13" s="105"/>
      <c r="E13" s="105"/>
      <c r="F13" s="105"/>
      <c r="G13" s="105"/>
      <c r="H13" s="105"/>
      <c r="I13" s="487"/>
    </row>
    <row r="14" spans="2:9" ht="12.75">
      <c r="B14" s="780" t="s">
        <v>253</v>
      </c>
      <c r="C14" s="781"/>
      <c r="D14" s="782"/>
      <c r="E14" s="105"/>
      <c r="F14" s="105"/>
      <c r="G14" s="105"/>
      <c r="H14" s="105"/>
      <c r="I14" s="487">
        <v>250000</v>
      </c>
    </row>
    <row r="15" spans="2:9" ht="12.75">
      <c r="B15" s="486"/>
      <c r="C15" s="105"/>
      <c r="D15" s="105"/>
      <c r="E15" s="105"/>
      <c r="F15" s="105"/>
      <c r="G15" s="105"/>
      <c r="H15" s="105"/>
      <c r="I15" s="487"/>
    </row>
    <row r="16" spans="2:9" ht="12.75">
      <c r="B16" s="486"/>
      <c r="C16" s="105"/>
      <c r="D16" s="105"/>
      <c r="E16" s="105"/>
      <c r="F16" s="105"/>
      <c r="G16" s="105"/>
      <c r="H16" s="105"/>
      <c r="I16" s="487"/>
    </row>
    <row r="17" spans="2:9" ht="12.75">
      <c r="B17" s="486"/>
      <c r="C17" s="105"/>
      <c r="D17" s="105"/>
      <c r="E17" s="105"/>
      <c r="F17" s="105"/>
      <c r="G17" s="105"/>
      <c r="H17" s="105"/>
      <c r="I17" s="487"/>
    </row>
    <row r="18" spans="2:9" ht="12.75">
      <c r="B18" s="486"/>
      <c r="C18" s="105"/>
      <c r="D18" s="105"/>
      <c r="E18" s="105"/>
      <c r="F18" s="105"/>
      <c r="G18" s="105"/>
      <c r="H18" s="105"/>
      <c r="I18" s="487"/>
    </row>
    <row r="19" spans="2:9" ht="12.75">
      <c r="B19" s="486"/>
      <c r="C19" s="105"/>
      <c r="D19" s="105"/>
      <c r="E19" s="105"/>
      <c r="F19" s="105"/>
      <c r="G19" s="105"/>
      <c r="H19" s="105"/>
      <c r="I19" s="487"/>
    </row>
    <row r="20" spans="2:9" ht="12.75">
      <c r="B20" s="486"/>
      <c r="C20" s="105"/>
      <c r="D20" s="105"/>
      <c r="E20" s="105"/>
      <c r="F20" s="105"/>
      <c r="G20" s="105"/>
      <c r="H20" s="105"/>
      <c r="I20" s="487"/>
    </row>
    <row r="21" spans="2:9" ht="12.75">
      <c r="B21" s="486"/>
      <c r="C21" s="105"/>
      <c r="D21" s="105"/>
      <c r="E21" s="105"/>
      <c r="F21" s="105"/>
      <c r="G21" s="105"/>
      <c r="H21" s="105"/>
      <c r="I21" s="487"/>
    </row>
    <row r="22" spans="2:9" ht="12.75">
      <c r="B22" s="486"/>
      <c r="C22" s="105"/>
      <c r="D22" s="105"/>
      <c r="E22" s="105"/>
      <c r="F22" s="105"/>
      <c r="G22" s="105"/>
      <c r="H22" s="105"/>
      <c r="I22" s="487"/>
    </row>
    <row r="23" spans="2:9" ht="12.75">
      <c r="B23" s="486"/>
      <c r="C23" s="105"/>
      <c r="D23" s="105"/>
      <c r="E23" s="105"/>
      <c r="F23" s="105"/>
      <c r="G23" s="105"/>
      <c r="H23" s="105"/>
      <c r="I23" s="487"/>
    </row>
    <row r="24" spans="2:9" ht="12.75">
      <c r="B24" s="486"/>
      <c r="C24" s="105"/>
      <c r="D24" s="105"/>
      <c r="E24" s="105"/>
      <c r="F24" s="105"/>
      <c r="G24" s="105"/>
      <c r="H24" s="105"/>
      <c r="I24" s="487"/>
    </row>
    <row r="25" spans="2:9" ht="12.75">
      <c r="B25" s="488" t="s">
        <v>254</v>
      </c>
      <c r="C25" s="485"/>
      <c r="D25" s="485"/>
      <c r="E25" s="485"/>
      <c r="F25" s="485"/>
      <c r="G25" s="485"/>
      <c r="H25" s="485"/>
      <c r="I25" s="489">
        <f>I10+I12+I14</f>
        <v>940000</v>
      </c>
    </row>
  </sheetData>
  <sheetProtection/>
  <mergeCells count="7">
    <mergeCell ref="A1:C1"/>
    <mergeCell ref="H1:J1"/>
    <mergeCell ref="B10:E10"/>
    <mergeCell ref="B12:D12"/>
    <mergeCell ref="B14:D14"/>
    <mergeCell ref="B6:I6"/>
    <mergeCell ref="B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V30"/>
  <sheetViews>
    <sheetView view="pageLayout" zoomScaleNormal="75" workbookViewId="0" topLeftCell="A1">
      <selection activeCell="H2" sqref="H2:J2"/>
    </sheetView>
  </sheetViews>
  <sheetFormatPr defaultColWidth="9.140625" defaultRowHeight="12.75"/>
  <cols>
    <col min="1" max="1" width="2.421875" style="0" customWidth="1"/>
    <col min="2" max="2" width="1.8515625" style="0" customWidth="1"/>
    <col min="4" max="4" width="2.28125" style="0" customWidth="1"/>
    <col min="5" max="5" width="1.57421875" style="0" customWidth="1"/>
    <col min="6" max="6" width="2.8515625" style="0" customWidth="1"/>
    <col min="7" max="7" width="7.00390625" style="0" customWidth="1"/>
    <col min="9" max="9" width="3.28125" style="0" customWidth="1"/>
    <col min="10" max="10" width="6.8515625" style="0" customWidth="1"/>
    <col min="12" max="12" width="38.421875" style="0" customWidth="1"/>
    <col min="13" max="13" width="35.421875" style="2" customWidth="1"/>
    <col min="14" max="18" width="8.7109375" style="2" hidden="1" customWidth="1"/>
    <col min="19" max="19" width="9.7109375" style="0" bestFit="1" customWidth="1"/>
    <col min="21" max="21" width="9.7109375" style="0" bestFit="1" customWidth="1"/>
  </cols>
  <sheetData>
    <row r="1" spans="3:18" ht="32.25" customHeight="1">
      <c r="C1" s="345"/>
      <c r="D1" s="614"/>
      <c r="E1" s="617"/>
      <c r="F1" s="617"/>
      <c r="G1" s="615"/>
      <c r="H1" s="614" t="s">
        <v>1</v>
      </c>
      <c r="I1" s="617"/>
      <c r="J1" s="615"/>
      <c r="K1" s="614" t="s">
        <v>18</v>
      </c>
      <c r="L1" s="615"/>
      <c r="M1" s="346" t="s">
        <v>262</v>
      </c>
      <c r="N1" s="19" t="s">
        <v>77</v>
      </c>
      <c r="O1" s="19" t="s">
        <v>77</v>
      </c>
      <c r="P1" s="19" t="s">
        <v>77</v>
      </c>
      <c r="Q1" s="19" t="s">
        <v>77</v>
      </c>
      <c r="R1" s="19" t="s">
        <v>78</v>
      </c>
    </row>
    <row r="2" spans="3:18" ht="29.25" customHeight="1">
      <c r="C2" s="347" t="s">
        <v>3</v>
      </c>
      <c r="D2" s="603"/>
      <c r="E2" s="616"/>
      <c r="F2" s="616"/>
      <c r="G2" s="604"/>
      <c r="H2" s="603"/>
      <c r="I2" s="616"/>
      <c r="J2" s="604"/>
      <c r="K2" s="603"/>
      <c r="L2" s="604"/>
      <c r="M2" s="348" t="s">
        <v>4</v>
      </c>
      <c r="N2" s="20" t="s">
        <v>4</v>
      </c>
      <c r="O2" s="20" t="s">
        <v>4</v>
      </c>
      <c r="P2" s="20" t="s">
        <v>4</v>
      </c>
      <c r="Q2" s="20" t="s">
        <v>4</v>
      </c>
      <c r="R2" s="20" t="s">
        <v>79</v>
      </c>
    </row>
    <row r="3" spans="3:18" ht="31.5" customHeight="1">
      <c r="C3" s="347" t="s">
        <v>8</v>
      </c>
      <c r="D3" s="603"/>
      <c r="E3" s="616"/>
      <c r="F3" s="616"/>
      <c r="G3" s="604"/>
      <c r="H3" s="603" t="s">
        <v>6</v>
      </c>
      <c r="I3" s="616"/>
      <c r="J3" s="604"/>
      <c r="K3" s="603" t="s">
        <v>7</v>
      </c>
      <c r="L3" s="604"/>
      <c r="M3" s="348"/>
      <c r="N3" s="20" t="s">
        <v>40</v>
      </c>
      <c r="O3" s="20" t="s">
        <v>41</v>
      </c>
      <c r="P3" s="20" t="s">
        <v>55</v>
      </c>
      <c r="Q3" s="20" t="s">
        <v>56</v>
      </c>
      <c r="R3" s="20"/>
    </row>
    <row r="4" spans="3:21" ht="35.25" customHeight="1" thickBot="1">
      <c r="C4" s="349"/>
      <c r="D4" s="605"/>
      <c r="E4" s="606"/>
      <c r="F4" s="606"/>
      <c r="G4" s="607"/>
      <c r="H4" s="605" t="s">
        <v>8</v>
      </c>
      <c r="I4" s="606"/>
      <c r="J4" s="607"/>
      <c r="K4" s="605"/>
      <c r="L4" s="607"/>
      <c r="M4" s="350" t="s">
        <v>260</v>
      </c>
      <c r="N4" s="21" t="s">
        <v>11</v>
      </c>
      <c r="O4" s="21" t="s">
        <v>11</v>
      </c>
      <c r="P4" s="21" t="s">
        <v>11</v>
      </c>
      <c r="Q4" s="21" t="s">
        <v>11</v>
      </c>
      <c r="R4" s="325" t="s">
        <v>11</v>
      </c>
      <c r="S4" s="100"/>
      <c r="T4" s="326"/>
      <c r="U4" s="103"/>
    </row>
    <row r="5" spans="3:21" ht="18" customHeight="1" thickTop="1">
      <c r="C5" s="611" t="s">
        <v>194</v>
      </c>
      <c r="D5" s="612"/>
      <c r="E5" s="612"/>
      <c r="F5" s="612"/>
      <c r="G5" s="612"/>
      <c r="H5" s="612"/>
      <c r="I5" s="612"/>
      <c r="J5" s="612"/>
      <c r="K5" s="612"/>
      <c r="L5" s="613"/>
      <c r="M5" s="101">
        <f>M7+M12+M18+M23+M27</f>
        <v>167519465</v>
      </c>
      <c r="N5" s="101" t="e">
        <f>SUM(N6,#REF!,#REF!,#REF!,#REF!)</f>
        <v>#REF!</v>
      </c>
      <c r="O5" s="101" t="e">
        <f>SUM(O6,#REF!,#REF!,#REF!,#REF!)</f>
        <v>#REF!</v>
      </c>
      <c r="P5" s="101" t="e">
        <f>SUM(P6,#REF!,#REF!,#REF!,#REF!)</f>
        <v>#REF!</v>
      </c>
      <c r="Q5" s="101" t="e">
        <f>SUM(Q6,#REF!,#REF!,#REF!,#REF!)</f>
        <v>#REF!</v>
      </c>
      <c r="R5" s="101" t="e">
        <f>SUM(R6,#REF!,#REF!,#REF!,#REF!)</f>
        <v>#REF!</v>
      </c>
      <c r="U5" s="103"/>
    </row>
    <row r="6" spans="3:21" ht="15" customHeight="1">
      <c r="C6" s="625" t="s">
        <v>106</v>
      </c>
      <c r="D6" s="626"/>
      <c r="E6" s="626"/>
      <c r="F6" s="626"/>
      <c r="G6" s="626"/>
      <c r="H6" s="626"/>
      <c r="I6" s="626"/>
      <c r="J6" s="626"/>
      <c r="K6" s="626"/>
      <c r="L6" s="627"/>
      <c r="M6" s="22"/>
      <c r="N6" s="22" t="e">
        <f>SUM(N7+#REF!+N12+N18,#REF!)</f>
        <v>#REF!</v>
      </c>
      <c r="O6" s="22" t="e">
        <f>SUM(O7+#REF!+O12+O18,#REF!)</f>
        <v>#REF!</v>
      </c>
      <c r="P6" s="22" t="e">
        <f>SUM(P7+#REF!+P12+P18,#REF!)</f>
        <v>#REF!</v>
      </c>
      <c r="Q6" s="22" t="e">
        <f>SUM(Q7+#REF!+Q12+Q18,#REF!)</f>
        <v>#REF!</v>
      </c>
      <c r="R6" s="22" t="e">
        <f>SUM(R7+#REF!+R12+R18,#REF!)</f>
        <v>#REF!</v>
      </c>
      <c r="S6" s="103"/>
      <c r="T6" s="191" t="e">
        <f>M6+#REF!</f>
        <v>#REF!</v>
      </c>
      <c r="U6" s="103"/>
    </row>
    <row r="7" spans="3:22" ht="15" customHeight="1">
      <c r="C7" s="1"/>
      <c r="D7" s="608"/>
      <c r="E7" s="609"/>
      <c r="F7" s="610"/>
      <c r="G7" s="628" t="s">
        <v>157</v>
      </c>
      <c r="H7" s="629"/>
      <c r="I7" s="629"/>
      <c r="J7" s="629"/>
      <c r="K7" s="629"/>
      <c r="L7" s="630"/>
      <c r="M7" s="23">
        <f>M8+M9</f>
        <v>17994000</v>
      </c>
      <c r="N7" s="23" t="e">
        <f>SUM(N8:N11)</f>
        <v>#REF!</v>
      </c>
      <c r="O7" s="23" t="e">
        <f>SUM(O8:O11)</f>
        <v>#REF!</v>
      </c>
      <c r="P7" s="23" t="e">
        <f>SUM(P8:P11)</f>
        <v>#REF!</v>
      </c>
      <c r="Q7" s="23" t="e">
        <f>SUM(Q8:Q11)</f>
        <v>#REF!</v>
      </c>
      <c r="R7" s="23" t="e">
        <f>SUM(R8:R11)</f>
        <v>#REF!</v>
      </c>
      <c r="U7" s="103"/>
      <c r="V7" s="297"/>
    </row>
    <row r="8" spans="3:18" ht="30" customHeight="1">
      <c r="C8" s="1"/>
      <c r="D8" s="608"/>
      <c r="E8" s="609"/>
      <c r="F8" s="610"/>
      <c r="G8" s="608"/>
      <c r="H8" s="610"/>
      <c r="I8" s="618" t="s">
        <v>182</v>
      </c>
      <c r="J8" s="619"/>
      <c r="K8" s="619"/>
      <c r="L8" s="620"/>
      <c r="M8" s="24">
        <v>14000000</v>
      </c>
      <c r="N8" s="24">
        <f>'hivatal részletes ktvetése'!N10</f>
        <v>0</v>
      </c>
      <c r="O8" s="24">
        <f>'hivatal részletes ktvetése'!O10</f>
        <v>0</v>
      </c>
      <c r="P8" s="24">
        <f>'hivatal részletes ktvetése'!P10</f>
        <v>0</v>
      </c>
      <c r="Q8" s="24">
        <f>'hivatal részletes ktvetése'!Q10</f>
        <v>0</v>
      </c>
      <c r="R8" s="24">
        <f>'hivatal részletes ktvetése'!R10</f>
        <v>0</v>
      </c>
    </row>
    <row r="9" spans="3:20" ht="28.5" customHeight="1">
      <c r="C9" s="1"/>
      <c r="D9" s="608"/>
      <c r="E9" s="609"/>
      <c r="F9" s="610"/>
      <c r="G9" s="608"/>
      <c r="H9" s="610"/>
      <c r="I9" s="635" t="s">
        <v>183</v>
      </c>
      <c r="J9" s="636"/>
      <c r="K9" s="636"/>
      <c r="L9" s="637"/>
      <c r="M9" s="24">
        <v>3994000</v>
      </c>
      <c r="N9" s="24" t="e">
        <f>'hivatal részletes ktvetése'!N13</f>
        <v>#REF!</v>
      </c>
      <c r="O9" s="24" t="e">
        <f>'hivatal részletes ktvetése'!O13</f>
        <v>#REF!</v>
      </c>
      <c r="P9" s="24" t="e">
        <f>'hivatal részletes ktvetése'!P13</f>
        <v>#REF!</v>
      </c>
      <c r="Q9" s="24" t="e">
        <f>'hivatal részletes ktvetése'!Q13</f>
        <v>#REF!</v>
      </c>
      <c r="R9" s="24" t="e">
        <f>'hivatal részletes ktvetése'!R13</f>
        <v>#REF!</v>
      </c>
      <c r="T9" s="103"/>
    </row>
    <row r="10" spans="3:20" ht="30" customHeight="1" hidden="1">
      <c r="C10" s="1"/>
      <c r="D10" s="190"/>
      <c r="E10" s="295"/>
      <c r="F10" s="189"/>
      <c r="G10" s="190"/>
      <c r="H10" s="189"/>
      <c r="I10" s="638"/>
      <c r="J10" s="639"/>
      <c r="K10" s="639"/>
      <c r="L10" s="640"/>
      <c r="M10" s="24"/>
      <c r="N10" s="24"/>
      <c r="O10" s="24"/>
      <c r="P10" s="24"/>
      <c r="Q10" s="24"/>
      <c r="R10" s="24"/>
      <c r="T10" s="103"/>
    </row>
    <row r="11" spans="3:20" ht="15" customHeight="1">
      <c r="C11" s="1"/>
      <c r="D11" s="608"/>
      <c r="E11" s="609"/>
      <c r="F11" s="610"/>
      <c r="G11" s="608"/>
      <c r="H11" s="610"/>
      <c r="I11" s="591" t="s">
        <v>46</v>
      </c>
      <c r="J11" s="592"/>
      <c r="K11" s="592"/>
      <c r="L11" s="593"/>
      <c r="M11" s="24"/>
      <c r="N11" s="24" t="e">
        <f>'hivatal részletes ktvetése'!#REF!</f>
        <v>#REF!</v>
      </c>
      <c r="O11" s="24" t="e">
        <f>'hivatal részletes ktvetése'!#REF!</f>
        <v>#REF!</v>
      </c>
      <c r="P11" s="24" t="e">
        <f>'hivatal részletes ktvetése'!#REF!</f>
        <v>#REF!</v>
      </c>
      <c r="Q11" s="24" t="e">
        <f>'hivatal részletes ktvetése'!#REF!</f>
        <v>#REF!</v>
      </c>
      <c r="R11" s="24" t="e">
        <f>'hivatal részletes ktvetése'!#REF!</f>
        <v>#REF!</v>
      </c>
      <c r="T11" s="298"/>
    </row>
    <row r="12" spans="3:19" ht="15" customHeight="1">
      <c r="C12" s="1"/>
      <c r="D12" s="608"/>
      <c r="E12" s="609"/>
      <c r="F12" s="610"/>
      <c r="G12" s="621" t="s">
        <v>122</v>
      </c>
      <c r="H12" s="622"/>
      <c r="I12" s="622"/>
      <c r="J12" s="622"/>
      <c r="K12" s="622"/>
      <c r="L12" s="623"/>
      <c r="M12" s="23">
        <f>M13+M14+M16+M17</f>
        <v>103221818</v>
      </c>
      <c r="N12" s="23" t="e">
        <f>SUM(N13:N16)</f>
        <v>#REF!</v>
      </c>
      <c r="O12" s="23" t="e">
        <f>SUM(O13:O16)</f>
        <v>#REF!</v>
      </c>
      <c r="P12" s="23" t="e">
        <f>SUM(P13:P16)</f>
        <v>#REF!</v>
      </c>
      <c r="Q12" s="23" t="e">
        <f>SUM(Q13:Q16)</f>
        <v>#REF!</v>
      </c>
      <c r="R12" s="23" t="e">
        <f>SUM(R13:R16)</f>
        <v>#REF!</v>
      </c>
      <c r="S12" s="103"/>
    </row>
    <row r="13" spans="3:18" ht="15" customHeight="1">
      <c r="C13" s="1"/>
      <c r="D13" s="608"/>
      <c r="E13" s="609"/>
      <c r="F13" s="610"/>
      <c r="G13" s="608"/>
      <c r="H13" s="610"/>
      <c r="I13" s="618" t="s">
        <v>13</v>
      </c>
      <c r="J13" s="619"/>
      <c r="K13" s="619"/>
      <c r="L13" s="620"/>
      <c r="M13" s="24">
        <v>38125000</v>
      </c>
      <c r="N13" s="24" t="e">
        <f>SUM('hivatal részletes ktvetése'!#REF!,'hivatal részletes ktvetése'!N18,'hivatal részletes ktvetése'!#REF!,'hivatal részletes ktvetése'!#REF!,'hivatal részletes ktvetése'!N26,'hivatal részletes ktvetése'!N34)</f>
        <v>#REF!</v>
      </c>
      <c r="O13" s="24" t="e">
        <f>SUM('hivatal részletes ktvetése'!#REF!,'hivatal részletes ktvetése'!O18,'hivatal részletes ktvetése'!#REF!,'hivatal részletes ktvetése'!#REF!,'hivatal részletes ktvetése'!O26,'hivatal részletes ktvetése'!O34)</f>
        <v>#REF!</v>
      </c>
      <c r="P13" s="24" t="e">
        <f>SUM('hivatal részletes ktvetése'!#REF!,'hivatal részletes ktvetése'!P18,'hivatal részletes ktvetése'!#REF!,'hivatal részletes ktvetése'!#REF!,'hivatal részletes ktvetése'!P26,'hivatal részletes ktvetése'!P34)</f>
        <v>#REF!</v>
      </c>
      <c r="Q13" s="24" t="e">
        <f>SUM('hivatal részletes ktvetése'!#REF!,'hivatal részletes ktvetése'!Q18,'hivatal részletes ktvetése'!#REF!,'hivatal részletes ktvetése'!#REF!,'hivatal részletes ktvetése'!Q26,'hivatal részletes ktvetése'!Q34)</f>
        <v>#REF!</v>
      </c>
      <c r="R13" s="24" t="e">
        <f>SUM('hivatal részletes ktvetése'!#REF!,'hivatal részletes ktvetése'!R18,'hivatal részletes ktvetése'!#REF!,'hivatal részletes ktvetése'!#REF!,'hivatal részletes ktvetése'!R26,'hivatal részletes ktvetése'!R34)</f>
        <v>#REF!</v>
      </c>
    </row>
    <row r="14" spans="3:18" ht="15" customHeight="1">
      <c r="C14" s="1"/>
      <c r="D14" s="608"/>
      <c r="E14" s="609"/>
      <c r="F14" s="610"/>
      <c r="G14" s="608"/>
      <c r="H14" s="610"/>
      <c r="I14" s="635" t="s">
        <v>156</v>
      </c>
      <c r="J14" s="636"/>
      <c r="K14" s="636"/>
      <c r="L14" s="637"/>
      <c r="M14" s="641">
        <v>7203000</v>
      </c>
      <c r="N14" s="24" t="e">
        <f>SUM('hivatal részletes ktvetése'!#REF!,'hivatal részletes ktvetése'!N19,'hivatal részletes ktvetése'!#REF!,'hivatal részletes ktvetése'!#REF!,'hivatal részletes ktvetése'!N27,'hivatal részletes ktvetése'!N35)</f>
        <v>#REF!</v>
      </c>
      <c r="O14" s="24" t="e">
        <f>SUM('hivatal részletes ktvetése'!#REF!,'hivatal részletes ktvetése'!O19,'hivatal részletes ktvetése'!#REF!,'hivatal részletes ktvetése'!#REF!,'hivatal részletes ktvetése'!O27,'hivatal részletes ktvetése'!O35)</f>
        <v>#REF!</v>
      </c>
      <c r="P14" s="24" t="e">
        <f>SUM('hivatal részletes ktvetése'!#REF!,'hivatal részletes ktvetése'!P19,'hivatal részletes ktvetése'!#REF!,'hivatal részletes ktvetése'!#REF!,'hivatal részletes ktvetése'!P27,'hivatal részletes ktvetése'!P35)</f>
        <v>#REF!</v>
      </c>
      <c r="Q14" s="24" t="e">
        <f>SUM('hivatal részletes ktvetése'!#REF!,'hivatal részletes ktvetése'!Q19,'hivatal részletes ktvetése'!#REF!,'hivatal részletes ktvetése'!#REF!,'hivatal részletes ktvetése'!Q27,'hivatal részletes ktvetése'!Q35)</f>
        <v>#REF!</v>
      </c>
      <c r="R14" s="24" t="e">
        <f>SUM('hivatal részletes ktvetése'!#REF!,'hivatal részletes ktvetése'!R19,'hivatal részletes ktvetése'!#REF!,'hivatal részletes ktvetése'!#REF!,'hivatal részletes ktvetése'!R27,'hivatal részletes ktvetése'!R35)</f>
        <v>#REF!</v>
      </c>
    </row>
    <row r="15" spans="3:18" ht="15" customHeight="1">
      <c r="C15" s="1"/>
      <c r="D15" s="190"/>
      <c r="E15" s="295"/>
      <c r="F15" s="189"/>
      <c r="G15" s="190"/>
      <c r="H15" s="189"/>
      <c r="I15" s="638"/>
      <c r="J15" s="639"/>
      <c r="K15" s="639"/>
      <c r="L15" s="640"/>
      <c r="M15" s="642"/>
      <c r="N15" s="24"/>
      <c r="O15" s="24"/>
      <c r="P15" s="24"/>
      <c r="Q15" s="24"/>
      <c r="R15" s="24"/>
    </row>
    <row r="16" spans="3:20" ht="15" customHeight="1">
      <c r="C16" s="1"/>
      <c r="D16" s="608"/>
      <c r="E16" s="609"/>
      <c r="F16" s="610"/>
      <c r="G16" s="608"/>
      <c r="H16" s="610"/>
      <c r="I16" s="618" t="s">
        <v>15</v>
      </c>
      <c r="J16" s="619"/>
      <c r="K16" s="619"/>
      <c r="L16" s="620"/>
      <c r="M16" s="24">
        <v>56953818</v>
      </c>
      <c r="N16" s="24" t="e">
        <f>SUM('hivatal részletes ktvetése'!#REF!,'hivatal részletes ktvetése'!#REF!,'hivatal részletes ktvetése'!N20,'hivatal részletes ktvetése'!#REF!,'hivatal részletes ktvetése'!#REF!,'hivatal részletes ktvetése'!N28,'hivatal részletes ktvetése'!N36)</f>
        <v>#REF!</v>
      </c>
      <c r="O16" s="24" t="e">
        <f>SUM('hivatal részletes ktvetése'!#REF!,'hivatal részletes ktvetése'!#REF!,'hivatal részletes ktvetése'!O20,'hivatal részletes ktvetése'!#REF!,'hivatal részletes ktvetése'!#REF!,'hivatal részletes ktvetése'!O28,'hivatal részletes ktvetése'!O36)</f>
        <v>#REF!</v>
      </c>
      <c r="P16" s="24" t="e">
        <f>SUM('hivatal részletes ktvetése'!#REF!,'hivatal részletes ktvetése'!#REF!,'hivatal részletes ktvetése'!P20,'hivatal részletes ktvetése'!#REF!,'hivatal részletes ktvetése'!#REF!,'hivatal részletes ktvetése'!P28,'hivatal részletes ktvetése'!P36)</f>
        <v>#REF!</v>
      </c>
      <c r="Q16" s="24" t="e">
        <f>SUM('hivatal részletes ktvetése'!#REF!,'hivatal részletes ktvetése'!#REF!,'hivatal részletes ktvetése'!Q20,'hivatal részletes ktvetése'!#REF!,'hivatal részletes ktvetése'!#REF!,'hivatal részletes ktvetése'!Q28,'hivatal részletes ktvetése'!Q36)</f>
        <v>#REF!</v>
      </c>
      <c r="R16" s="24" t="e">
        <f>SUM('hivatal részletes ktvetése'!#REF!,'hivatal részletes ktvetése'!#REF!,'hivatal részletes ktvetése'!R20,'hivatal részletes ktvetése'!#REF!,'hivatal részletes ktvetése'!#REF!,'hivatal részletes ktvetése'!R28,'hivatal részletes ktvetése'!R36)</f>
        <v>#REF!</v>
      </c>
      <c r="T16" s="103"/>
    </row>
    <row r="17" spans="3:20" ht="15" customHeight="1">
      <c r="C17" s="1"/>
      <c r="D17" s="190"/>
      <c r="E17" s="295"/>
      <c r="F17" s="189"/>
      <c r="G17" s="190"/>
      <c r="H17" s="295"/>
      <c r="I17" s="600" t="s">
        <v>57</v>
      </c>
      <c r="J17" s="601"/>
      <c r="K17" s="601"/>
      <c r="L17" s="602"/>
      <c r="M17" s="24">
        <v>940000</v>
      </c>
      <c r="N17" s="24"/>
      <c r="O17" s="24"/>
      <c r="P17" s="24"/>
      <c r="Q17" s="24"/>
      <c r="R17" s="24"/>
      <c r="T17" s="103"/>
    </row>
    <row r="18" spans="3:18" ht="15" customHeight="1">
      <c r="C18" s="1"/>
      <c r="D18" s="608"/>
      <c r="E18" s="609"/>
      <c r="F18" s="610"/>
      <c r="G18" s="621" t="s">
        <v>64</v>
      </c>
      <c r="H18" s="622"/>
      <c r="I18" s="622"/>
      <c r="J18" s="622"/>
      <c r="K18" s="622"/>
      <c r="L18" s="623"/>
      <c r="M18" s="23">
        <f>M19+M20+M21+M22</f>
        <v>25903000</v>
      </c>
      <c r="N18" s="23" t="e">
        <f>SUM(#REF!)</f>
        <v>#REF!</v>
      </c>
      <c r="O18" s="23" t="e">
        <f>SUM(#REF!)</f>
        <v>#REF!</v>
      </c>
      <c r="P18" s="23" t="e">
        <f>SUM(#REF!)</f>
        <v>#REF!</v>
      </c>
      <c r="Q18" s="23" t="e">
        <f>SUM(#REF!)</f>
        <v>#REF!</v>
      </c>
      <c r="R18" s="23" t="e">
        <f>SUM(#REF!)</f>
        <v>#REF!</v>
      </c>
    </row>
    <row r="19" spans="3:18" ht="15" customHeight="1">
      <c r="C19" s="585"/>
      <c r="D19" s="445"/>
      <c r="E19" s="446"/>
      <c r="F19" s="447"/>
      <c r="G19" s="591" t="s">
        <v>177</v>
      </c>
      <c r="H19" s="592"/>
      <c r="I19" s="592"/>
      <c r="J19" s="592"/>
      <c r="K19" s="592"/>
      <c r="L19" s="593"/>
      <c r="M19" s="477">
        <v>2500000</v>
      </c>
      <c r="N19" s="157"/>
      <c r="O19" s="157"/>
      <c r="P19" s="157"/>
      <c r="Q19" s="157"/>
      <c r="R19" s="157"/>
    </row>
    <row r="20" spans="3:18" ht="15" customHeight="1">
      <c r="C20" s="585"/>
      <c r="D20" s="445"/>
      <c r="E20" s="446"/>
      <c r="F20" s="447"/>
      <c r="G20" s="591" t="s">
        <v>237</v>
      </c>
      <c r="H20" s="592"/>
      <c r="I20" s="592"/>
      <c r="J20" s="592"/>
      <c r="K20" s="592"/>
      <c r="L20" s="593"/>
      <c r="M20" s="477">
        <v>21000000</v>
      </c>
      <c r="N20" s="157"/>
      <c r="O20" s="157"/>
      <c r="P20" s="157"/>
      <c r="Q20" s="157"/>
      <c r="R20" s="157"/>
    </row>
    <row r="21" spans="3:18" ht="15" customHeight="1">
      <c r="C21" s="585"/>
      <c r="D21" s="445"/>
      <c r="E21" s="446"/>
      <c r="F21" s="447"/>
      <c r="G21" s="591" t="s">
        <v>240</v>
      </c>
      <c r="H21" s="592"/>
      <c r="I21" s="592"/>
      <c r="J21" s="592"/>
      <c r="K21" s="592"/>
      <c r="L21" s="593"/>
      <c r="M21" s="477">
        <v>2235000</v>
      </c>
      <c r="N21" s="157"/>
      <c r="O21" s="157"/>
      <c r="P21" s="157"/>
      <c r="Q21" s="157"/>
      <c r="R21" s="157"/>
    </row>
    <row r="22" spans="3:18" ht="15" customHeight="1">
      <c r="C22" s="1"/>
      <c r="D22" s="445"/>
      <c r="E22" s="446"/>
      <c r="F22" s="447"/>
      <c r="G22" s="591" t="s">
        <v>258</v>
      </c>
      <c r="H22" s="592"/>
      <c r="I22" s="592"/>
      <c r="J22" s="592"/>
      <c r="K22" s="592"/>
      <c r="L22" s="593"/>
      <c r="M22" s="477">
        <v>168000</v>
      </c>
      <c r="N22" s="157"/>
      <c r="O22" s="157"/>
      <c r="P22" s="157"/>
      <c r="Q22" s="157"/>
      <c r="R22" s="157"/>
    </row>
    <row r="23" spans="3:18" ht="15" customHeight="1">
      <c r="C23" s="1"/>
      <c r="D23" s="624"/>
      <c r="E23" s="624"/>
      <c r="F23" s="624"/>
      <c r="G23" s="634" t="s">
        <v>158</v>
      </c>
      <c r="H23" s="634"/>
      <c r="I23" s="634"/>
      <c r="J23" s="634"/>
      <c r="K23" s="634"/>
      <c r="L23" s="634"/>
      <c r="M23" s="343">
        <f>M24+M25+M26</f>
        <v>19725000</v>
      </c>
      <c r="N23" s="157"/>
      <c r="O23" s="157"/>
      <c r="P23" s="157"/>
      <c r="Q23" s="157"/>
      <c r="R23" s="157"/>
    </row>
    <row r="24" spans="3:18" ht="15" customHeight="1">
      <c r="C24" s="1"/>
      <c r="D24" s="624"/>
      <c r="E24" s="624"/>
      <c r="F24" s="624"/>
      <c r="G24" s="643" t="s">
        <v>239</v>
      </c>
      <c r="H24" s="643"/>
      <c r="I24" s="643"/>
      <c r="J24" s="643"/>
      <c r="K24" s="643"/>
      <c r="L24" s="643"/>
      <c r="M24" s="344">
        <v>7000000</v>
      </c>
      <c r="N24" s="157"/>
      <c r="O24" s="157"/>
      <c r="P24" s="157"/>
      <c r="Q24" s="157"/>
      <c r="R24" s="157"/>
    </row>
    <row r="25" spans="3:18" ht="15" customHeight="1">
      <c r="C25" s="1"/>
      <c r="D25" s="624"/>
      <c r="E25" s="624"/>
      <c r="F25" s="624"/>
      <c r="G25" s="643" t="s">
        <v>181</v>
      </c>
      <c r="H25" s="643"/>
      <c r="I25" s="643"/>
      <c r="J25" s="643"/>
      <c r="K25" s="643"/>
      <c r="L25" s="643"/>
      <c r="M25" s="344">
        <v>1000000</v>
      </c>
      <c r="N25" s="157"/>
      <c r="O25" s="157"/>
      <c r="P25" s="157"/>
      <c r="Q25" s="157"/>
      <c r="R25" s="157"/>
    </row>
    <row r="26" spans="3:18" ht="15" customHeight="1">
      <c r="C26" s="1"/>
      <c r="D26" s="624"/>
      <c r="E26" s="624"/>
      <c r="F26" s="624"/>
      <c r="G26" s="643" t="s">
        <v>238</v>
      </c>
      <c r="H26" s="643"/>
      <c r="I26" s="643"/>
      <c r="J26" s="643"/>
      <c r="K26" s="643"/>
      <c r="L26" s="643"/>
      <c r="M26" s="344">
        <v>11725000</v>
      </c>
      <c r="N26" s="157"/>
      <c r="O26" s="157"/>
      <c r="P26" s="157"/>
      <c r="Q26" s="157"/>
      <c r="R26" s="157"/>
    </row>
    <row r="27" spans="3:18" ht="15" customHeight="1">
      <c r="C27" s="1"/>
      <c r="D27" s="624"/>
      <c r="E27" s="624"/>
      <c r="F27" s="624"/>
      <c r="G27" s="634" t="s">
        <v>159</v>
      </c>
      <c r="H27" s="634"/>
      <c r="I27" s="634"/>
      <c r="J27" s="634"/>
      <c r="K27" s="634"/>
      <c r="L27" s="634"/>
      <c r="M27" s="343">
        <f>M28</f>
        <v>675647</v>
      </c>
      <c r="N27" s="157"/>
      <c r="O27" s="157"/>
      <c r="P27" s="157"/>
      <c r="Q27" s="157"/>
      <c r="R27" s="157"/>
    </row>
    <row r="28" spans="3:18" ht="30.75" customHeight="1">
      <c r="C28" s="1"/>
      <c r="D28" s="597"/>
      <c r="E28" s="598"/>
      <c r="F28" s="599"/>
      <c r="G28" s="594" t="s">
        <v>264</v>
      </c>
      <c r="H28" s="595"/>
      <c r="I28" s="595"/>
      <c r="J28" s="595"/>
      <c r="K28" s="595"/>
      <c r="L28" s="596"/>
      <c r="M28" s="509">
        <v>675647</v>
      </c>
      <c r="N28" s="157"/>
      <c r="O28" s="157"/>
      <c r="P28" s="157"/>
      <c r="Q28" s="157"/>
      <c r="R28" s="157"/>
    </row>
    <row r="29" spans="3:18" ht="15" customHeight="1">
      <c r="C29" s="1"/>
      <c r="D29" s="624"/>
      <c r="E29" s="624"/>
      <c r="F29" s="624"/>
      <c r="G29" s="634" t="s">
        <v>160</v>
      </c>
      <c r="H29" s="634"/>
      <c r="I29" s="634"/>
      <c r="J29" s="634"/>
      <c r="K29" s="634"/>
      <c r="L29" s="634"/>
      <c r="M29" s="343"/>
      <c r="N29" s="157"/>
      <c r="O29" s="157"/>
      <c r="P29" s="157"/>
      <c r="Q29" s="157"/>
      <c r="R29" s="157"/>
    </row>
    <row r="30" spans="3:18" ht="15" customHeight="1" thickBot="1">
      <c r="C30" s="631" t="s">
        <v>272</v>
      </c>
      <c r="D30" s="632"/>
      <c r="E30" s="632"/>
      <c r="F30" s="632"/>
      <c r="G30" s="632"/>
      <c r="H30" s="632"/>
      <c r="I30" s="632"/>
      <c r="J30" s="632"/>
      <c r="K30" s="632"/>
      <c r="L30" s="633"/>
      <c r="M30" s="571">
        <f>M5</f>
        <v>167519465</v>
      </c>
      <c r="N30" s="25" t="e">
        <f>SUM(N7+#REF!+N12+N18,#REF!)</f>
        <v>#REF!</v>
      </c>
      <c r="O30" s="25" t="e">
        <f>SUM(O7+#REF!+O12+O18,#REF!)</f>
        <v>#REF!</v>
      </c>
      <c r="P30" s="25" t="e">
        <f>SUM(P7+#REF!+P12+P18,#REF!)</f>
        <v>#REF!</v>
      </c>
      <c r="Q30" s="25" t="e">
        <f>SUM(Q7+#REF!+Q12+Q18,#REF!)</f>
        <v>#REF!</v>
      </c>
      <c r="R30" s="25" t="e">
        <f>SUM(R7+#REF!+R12+R18,#REF!)</f>
        <v>#REF!</v>
      </c>
    </row>
    <row r="31" ht="15.75" customHeight="1"/>
    <row r="32" ht="15" customHeight="1"/>
  </sheetData>
  <sheetProtection/>
  <mergeCells count="60">
    <mergeCell ref="I14:L15"/>
    <mergeCell ref="D27:F27"/>
    <mergeCell ref="D29:F29"/>
    <mergeCell ref="M14:M15"/>
    <mergeCell ref="I9:L10"/>
    <mergeCell ref="G27:L27"/>
    <mergeCell ref="G24:L24"/>
    <mergeCell ref="G25:L25"/>
    <mergeCell ref="G26:L26"/>
    <mergeCell ref="D24:F24"/>
    <mergeCell ref="I13:L13"/>
    <mergeCell ref="D9:F9"/>
    <mergeCell ref="C30:L30"/>
    <mergeCell ref="D18:F18"/>
    <mergeCell ref="G18:L18"/>
    <mergeCell ref="G29:L29"/>
    <mergeCell ref="I23:L23"/>
    <mergeCell ref="G23:H23"/>
    <mergeCell ref="D23:F23"/>
    <mergeCell ref="D25:F25"/>
    <mergeCell ref="D26:F26"/>
    <mergeCell ref="D7:F7"/>
    <mergeCell ref="D8:F8"/>
    <mergeCell ref="G8:H8"/>
    <mergeCell ref="C6:L6"/>
    <mergeCell ref="I8:L8"/>
    <mergeCell ref="G7:L7"/>
    <mergeCell ref="G21:L21"/>
    <mergeCell ref="D11:F11"/>
    <mergeCell ref="G11:H11"/>
    <mergeCell ref="K2:L2"/>
    <mergeCell ref="K4:L4"/>
    <mergeCell ref="D3:G3"/>
    <mergeCell ref="H3:J3"/>
    <mergeCell ref="G9:H9"/>
    <mergeCell ref="D16:F16"/>
    <mergeCell ref="G16:H16"/>
    <mergeCell ref="I16:L16"/>
    <mergeCell ref="D12:F12"/>
    <mergeCell ref="G12:L12"/>
    <mergeCell ref="C5:L5"/>
    <mergeCell ref="D14:F14"/>
    <mergeCell ref="G14:H14"/>
    <mergeCell ref="I11:L11"/>
    <mergeCell ref="G13:H13"/>
    <mergeCell ref="K1:L1"/>
    <mergeCell ref="D2:G2"/>
    <mergeCell ref="D1:G1"/>
    <mergeCell ref="H1:J1"/>
    <mergeCell ref="H2:J2"/>
    <mergeCell ref="G22:L22"/>
    <mergeCell ref="G28:L28"/>
    <mergeCell ref="D28:F28"/>
    <mergeCell ref="I17:L17"/>
    <mergeCell ref="K3:L3"/>
    <mergeCell ref="D4:G4"/>
    <mergeCell ref="H4:J4"/>
    <mergeCell ref="G19:L19"/>
    <mergeCell ref="G20:L20"/>
    <mergeCell ref="D13:F13"/>
  </mergeCells>
  <conditionalFormatting sqref="Q19:R29">
    <cfRule type="expression" priority="1" dxfId="0" stopIfTrue="1">
      <formula>"SZUM('hivatal részletes ktvetése'!$P$18;'hivatal részletes ktvetése'!$P$29;'hivatal részletes ktvetése'!$P$37;'hivatal részletes ktvetése'!$P$51)"</formula>
    </cfRule>
  </conditionalFormatting>
  <printOptions verticalCentered="1"/>
  <pageMargins left="0" right="0.15748031496062992" top="0.8661417322834646" bottom="0.9055118110236221" header="0.5118110236220472" footer="0.5118110236220472"/>
  <pageSetup horizontalDpi="600" verticalDpi="600" orientation="portrait" paperSize="9" scale="75" r:id="rId1"/>
  <headerFooter alignWithMargins="0">
    <oddHeader>&amp;C&amp;"Arial,Félkövér"&amp;12Önkormányzati kiadások&amp;R2/2016.(II.25.) Kt.sz.rendelet 2. számú melléklete</oddHead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0.5625" style="0" customWidth="1"/>
    <col min="4" max="4" width="8.140625" style="0" customWidth="1"/>
    <col min="5" max="5" width="8.7109375" style="0" customWidth="1"/>
    <col min="6" max="6" width="14.7109375" style="342" customWidth="1"/>
    <col min="7" max="8" width="16.28125" style="0" customWidth="1"/>
  </cols>
  <sheetData>
    <row r="2" spans="1:7" ht="12.75">
      <c r="A2" s="660" t="s">
        <v>273</v>
      </c>
      <c r="B2" s="660"/>
      <c r="C2" s="660"/>
      <c r="D2" s="660"/>
      <c r="E2" s="660"/>
      <c r="F2" s="660"/>
      <c r="G2" s="660"/>
    </row>
    <row r="3" ht="13.5" customHeight="1"/>
    <row r="4" ht="2.25" customHeight="1"/>
    <row r="5" spans="1:8" ht="22.5" customHeight="1">
      <c r="A5" s="355"/>
      <c r="B5" s="659" t="s">
        <v>106</v>
      </c>
      <c r="C5" s="659"/>
      <c r="D5" s="659"/>
      <c r="E5" s="659"/>
      <c r="F5" s="659"/>
      <c r="G5" s="659"/>
      <c r="H5" s="659"/>
    </row>
    <row r="6" spans="1:8" ht="20.25" customHeight="1">
      <c r="A6" s="355"/>
      <c r="B6" s="659" t="s">
        <v>42</v>
      </c>
      <c r="C6" s="659"/>
      <c r="D6" s="659"/>
      <c r="E6" s="659"/>
      <c r="F6" s="659"/>
      <c r="G6" s="659"/>
      <c r="H6" s="659"/>
    </row>
    <row r="7" spans="1:8" ht="22.5" customHeight="1">
      <c r="A7" s="355"/>
      <c r="B7" s="659" t="s">
        <v>228</v>
      </c>
      <c r="C7" s="659"/>
      <c r="D7" s="659"/>
      <c r="E7" s="659"/>
      <c r="F7" s="659"/>
      <c r="G7" s="659"/>
      <c r="H7" s="659"/>
    </row>
    <row r="8" spans="1:6" ht="15">
      <c r="A8" s="43"/>
      <c r="B8" s="351"/>
      <c r="C8" s="351"/>
      <c r="D8" s="351"/>
      <c r="E8" s="351"/>
      <c r="F8" s="351"/>
    </row>
    <row r="9" spans="1:8" ht="15.75" customHeight="1">
      <c r="A9" s="43"/>
      <c r="B9" s="644" t="s">
        <v>43</v>
      </c>
      <c r="C9" s="644"/>
      <c r="D9" s="644"/>
      <c r="E9" s="644"/>
      <c r="F9" s="526" t="s">
        <v>226</v>
      </c>
      <c r="G9" s="526" t="s">
        <v>227</v>
      </c>
      <c r="H9" s="526" t="s">
        <v>263</v>
      </c>
    </row>
    <row r="10" spans="1:8" ht="15">
      <c r="A10" s="43"/>
      <c r="B10" s="527"/>
      <c r="C10" s="528"/>
      <c r="D10" s="528"/>
      <c r="E10" s="528"/>
      <c r="F10" s="526" t="s">
        <v>260</v>
      </c>
      <c r="G10" s="526" t="s">
        <v>260</v>
      </c>
      <c r="H10" s="526" t="s">
        <v>260</v>
      </c>
    </row>
    <row r="11" spans="1:8" ht="15.75" customHeight="1">
      <c r="A11" s="43"/>
      <c r="B11" s="650" t="s">
        <v>143</v>
      </c>
      <c r="C11" s="650"/>
      <c r="D11" s="650"/>
      <c r="E11" s="650"/>
      <c r="F11" s="656">
        <v>67687755</v>
      </c>
      <c r="G11" s="655">
        <f>F11*1.05</f>
        <v>71072142.75</v>
      </c>
      <c r="H11" s="655">
        <f>G11*1.05</f>
        <v>74625749.8875</v>
      </c>
    </row>
    <row r="12" spans="1:8" ht="6.75" customHeight="1">
      <c r="A12" s="43"/>
      <c r="B12" s="650"/>
      <c r="C12" s="650"/>
      <c r="D12" s="650"/>
      <c r="E12" s="650"/>
      <c r="F12" s="656"/>
      <c r="G12" s="655"/>
      <c r="H12" s="655"/>
    </row>
    <row r="13" spans="1:8" ht="15.75" customHeight="1">
      <c r="A13" s="43"/>
      <c r="B13" s="650" t="s">
        <v>161</v>
      </c>
      <c r="C13" s="650"/>
      <c r="D13" s="650"/>
      <c r="E13" s="650"/>
      <c r="F13" s="657">
        <v>2235000</v>
      </c>
      <c r="G13" s="655">
        <f>F13*1.05</f>
        <v>2346750</v>
      </c>
      <c r="H13" s="655">
        <f>G13*1.05</f>
        <v>2464087.5</v>
      </c>
    </row>
    <row r="14" spans="1:8" ht="10.5" customHeight="1">
      <c r="A14" s="43"/>
      <c r="B14" s="650"/>
      <c r="C14" s="650"/>
      <c r="D14" s="650"/>
      <c r="E14" s="650"/>
      <c r="F14" s="657"/>
      <c r="G14" s="655"/>
      <c r="H14" s="655"/>
    </row>
    <row r="15" spans="1:8" ht="19.5" customHeight="1">
      <c r="A15" s="43"/>
      <c r="B15" s="649" t="s">
        <v>152</v>
      </c>
      <c r="C15" s="649"/>
      <c r="D15" s="649"/>
      <c r="E15" s="649"/>
      <c r="F15" s="368"/>
      <c r="G15" s="353"/>
      <c r="H15" s="353"/>
    </row>
    <row r="16" spans="1:8" ht="15.75" customHeight="1">
      <c r="A16" s="43"/>
      <c r="B16" s="651" t="s">
        <v>144</v>
      </c>
      <c r="C16" s="652"/>
      <c r="D16" s="652"/>
      <c r="E16" s="653"/>
      <c r="F16" s="551">
        <v>22279000</v>
      </c>
      <c r="G16" s="552">
        <f>F16*1.05</f>
        <v>23392950</v>
      </c>
      <c r="H16" s="552">
        <f>G16*1.05</f>
        <v>24562597.5</v>
      </c>
    </row>
    <row r="17" spans="1:8" ht="15.75" customHeight="1">
      <c r="A17" s="43"/>
      <c r="B17" s="651" t="s">
        <v>10</v>
      </c>
      <c r="C17" s="652"/>
      <c r="D17" s="652"/>
      <c r="E17" s="653"/>
      <c r="F17" s="551">
        <v>14816000</v>
      </c>
      <c r="G17" s="552">
        <f>F17*1.05</f>
        <v>15556800</v>
      </c>
      <c r="H17" s="552">
        <f>G17*1.05</f>
        <v>16334640</v>
      </c>
    </row>
    <row r="18" spans="1:8" ht="15.75" customHeight="1">
      <c r="A18" s="43"/>
      <c r="B18" s="654" t="s">
        <v>162</v>
      </c>
      <c r="C18" s="654"/>
      <c r="D18" s="654"/>
      <c r="E18" s="654"/>
      <c r="F18" s="368"/>
      <c r="G18" s="353"/>
      <c r="H18" s="353"/>
    </row>
    <row r="19" spans="1:8" ht="15.75" customHeight="1">
      <c r="A19" s="43"/>
      <c r="B19" s="645" t="s">
        <v>153</v>
      </c>
      <c r="C19" s="645"/>
      <c r="D19" s="645"/>
      <c r="E19" s="645"/>
      <c r="F19" s="369"/>
      <c r="G19" s="353"/>
      <c r="H19" s="353"/>
    </row>
    <row r="20" spans="1:8" ht="15.75" customHeight="1">
      <c r="A20" s="43"/>
      <c r="B20" s="649" t="s">
        <v>154</v>
      </c>
      <c r="C20" s="649"/>
      <c r="D20" s="649"/>
      <c r="E20" s="649"/>
      <c r="F20" s="556">
        <v>60501710</v>
      </c>
      <c r="G20" s="552">
        <f>F20*1.05</f>
        <v>63526795.5</v>
      </c>
      <c r="H20" s="552">
        <f>G20*1.05</f>
        <v>66703135.275000006</v>
      </c>
    </row>
    <row r="21" spans="1:8" ht="15.75" customHeight="1">
      <c r="A21" s="43"/>
      <c r="B21" s="648" t="s">
        <v>44</v>
      </c>
      <c r="C21" s="648"/>
      <c r="D21" s="648"/>
      <c r="E21" s="648"/>
      <c r="F21" s="368">
        <f>F11+F13+F16+F17+F20</f>
        <v>167519465</v>
      </c>
      <c r="G21" s="368">
        <f>G11+G13+G16+G17+G20</f>
        <v>175895438.25</v>
      </c>
      <c r="H21" s="368">
        <f>H11+H13+H16+H17+H20</f>
        <v>184690210.16250002</v>
      </c>
    </row>
    <row r="22" spans="1:8" ht="15">
      <c r="A22" s="43"/>
      <c r="B22" s="647"/>
      <c r="C22" s="647"/>
      <c r="D22" s="647"/>
      <c r="E22" s="647"/>
      <c r="F22" s="370"/>
      <c r="G22" s="354"/>
      <c r="H22" s="354"/>
    </row>
    <row r="23" spans="1:8" ht="15">
      <c r="A23" s="43"/>
      <c r="B23" s="647"/>
      <c r="C23" s="647"/>
      <c r="D23" s="647"/>
      <c r="E23" s="647"/>
      <c r="F23" s="370"/>
      <c r="G23" s="105"/>
      <c r="H23" s="105"/>
    </row>
    <row r="24" spans="1:8" ht="15.75" customHeight="1">
      <c r="A24" s="43"/>
      <c r="B24" s="646" t="s">
        <v>45</v>
      </c>
      <c r="C24" s="646"/>
      <c r="D24" s="646"/>
      <c r="E24" s="646"/>
      <c r="F24" s="369"/>
      <c r="G24" s="105"/>
      <c r="H24" s="105"/>
    </row>
    <row r="25" spans="1:8" ht="15.75" customHeight="1">
      <c r="A25" s="43"/>
      <c r="B25" s="649" t="s">
        <v>13</v>
      </c>
      <c r="C25" s="649"/>
      <c r="D25" s="649"/>
      <c r="E25" s="649"/>
      <c r="F25" s="370">
        <v>38125000</v>
      </c>
      <c r="G25" s="352">
        <f>F25*1.05</f>
        <v>40031250</v>
      </c>
      <c r="H25" s="352">
        <f>G25*1.05</f>
        <v>42032812.5</v>
      </c>
    </row>
    <row r="26" spans="1:8" ht="15" customHeight="1">
      <c r="A26" s="43"/>
      <c r="B26" s="650" t="s">
        <v>156</v>
      </c>
      <c r="C26" s="650"/>
      <c r="D26" s="650"/>
      <c r="E26" s="650"/>
      <c r="F26" s="658">
        <v>7203000</v>
      </c>
      <c r="G26" s="352">
        <f aca="true" t="shared" si="0" ref="G26:H33">F26*1.05</f>
        <v>7563150</v>
      </c>
      <c r="H26" s="352">
        <f t="shared" si="0"/>
        <v>7941307.5</v>
      </c>
    </row>
    <row r="27" spans="1:8" ht="15">
      <c r="A27" s="43"/>
      <c r="B27" s="650"/>
      <c r="C27" s="650"/>
      <c r="D27" s="650"/>
      <c r="E27" s="650"/>
      <c r="F27" s="658"/>
      <c r="G27" s="352">
        <f t="shared" si="0"/>
        <v>0</v>
      </c>
      <c r="H27" s="352">
        <f t="shared" si="0"/>
        <v>0</v>
      </c>
    </row>
    <row r="28" spans="1:8" ht="15.75" customHeight="1">
      <c r="A28" s="43"/>
      <c r="B28" s="649" t="s">
        <v>15</v>
      </c>
      <c r="C28" s="649"/>
      <c r="D28" s="649"/>
      <c r="E28" s="649"/>
      <c r="F28" s="369">
        <v>56953818</v>
      </c>
      <c r="G28" s="352">
        <f t="shared" si="0"/>
        <v>59801508.900000006</v>
      </c>
      <c r="H28" s="352">
        <f t="shared" si="0"/>
        <v>62791584.345000006</v>
      </c>
    </row>
    <row r="29" spans="1:8" ht="15.75" customHeight="1">
      <c r="A29" s="43"/>
      <c r="B29" s="649" t="s">
        <v>57</v>
      </c>
      <c r="C29" s="649"/>
      <c r="D29" s="649"/>
      <c r="E29" s="649"/>
      <c r="F29" s="369">
        <v>940000</v>
      </c>
      <c r="G29" s="352">
        <f t="shared" si="0"/>
        <v>987000</v>
      </c>
      <c r="H29" s="352">
        <f t="shared" si="0"/>
        <v>1036350</v>
      </c>
    </row>
    <row r="30" spans="1:8" ht="15.75" customHeight="1">
      <c r="A30" s="43"/>
      <c r="B30" s="649" t="s">
        <v>157</v>
      </c>
      <c r="C30" s="649"/>
      <c r="D30" s="649"/>
      <c r="E30" s="649"/>
      <c r="F30" s="369">
        <v>17994000</v>
      </c>
      <c r="G30" s="352">
        <f t="shared" si="0"/>
        <v>18893700</v>
      </c>
      <c r="H30" s="352">
        <f t="shared" si="0"/>
        <v>19838385</v>
      </c>
    </row>
    <row r="31" spans="1:8" ht="15.75" customHeight="1">
      <c r="A31" s="43"/>
      <c r="B31" s="649" t="s">
        <v>64</v>
      </c>
      <c r="C31" s="649"/>
      <c r="D31" s="649"/>
      <c r="E31" s="649"/>
      <c r="F31" s="369">
        <v>25903000</v>
      </c>
      <c r="G31" s="352">
        <f t="shared" si="0"/>
        <v>27198150</v>
      </c>
      <c r="H31" s="352">
        <f t="shared" si="0"/>
        <v>28558057.5</v>
      </c>
    </row>
    <row r="32" spans="1:8" ht="15">
      <c r="A32" s="43"/>
      <c r="B32" s="649" t="s">
        <v>158</v>
      </c>
      <c r="C32" s="649"/>
      <c r="D32" s="649"/>
      <c r="E32" s="649"/>
      <c r="F32" s="369">
        <v>19725000</v>
      </c>
      <c r="G32" s="352">
        <f t="shared" si="0"/>
        <v>20711250</v>
      </c>
      <c r="H32" s="352">
        <f t="shared" si="0"/>
        <v>21746812.5</v>
      </c>
    </row>
    <row r="33" spans="1:8" ht="15.75" customHeight="1">
      <c r="A33" s="43"/>
      <c r="B33" s="649" t="s">
        <v>159</v>
      </c>
      <c r="C33" s="649"/>
      <c r="D33" s="649"/>
      <c r="E33" s="649"/>
      <c r="F33" s="369">
        <v>675647</v>
      </c>
      <c r="G33" s="352">
        <f t="shared" si="0"/>
        <v>709429.35</v>
      </c>
      <c r="H33" s="352">
        <f t="shared" si="0"/>
        <v>744900.8175</v>
      </c>
    </row>
    <row r="34" spans="1:8" ht="15.75" customHeight="1">
      <c r="A34" s="43"/>
      <c r="B34" s="649" t="s">
        <v>160</v>
      </c>
      <c r="C34" s="649"/>
      <c r="D34" s="649"/>
      <c r="E34" s="649"/>
      <c r="F34" s="369"/>
      <c r="G34" s="352"/>
      <c r="H34" s="352"/>
    </row>
    <row r="35" spans="1:8" ht="15">
      <c r="A35" s="43"/>
      <c r="B35" s="647"/>
      <c r="C35" s="647"/>
      <c r="D35" s="647"/>
      <c r="E35" s="647"/>
      <c r="F35" s="370"/>
      <c r="G35" s="352"/>
      <c r="H35" s="352"/>
    </row>
    <row r="36" spans="1:8" ht="15.75" customHeight="1">
      <c r="A36" s="43"/>
      <c r="B36" s="646" t="s">
        <v>44</v>
      </c>
      <c r="C36" s="646"/>
      <c r="D36" s="646"/>
      <c r="E36" s="646"/>
      <c r="F36" s="529">
        <f>F25+F26+F28+F29+F30+F31+F32+F33</f>
        <v>167519465</v>
      </c>
      <c r="G36" s="530">
        <f>SUM(G25:G33)</f>
        <v>175895438.25</v>
      </c>
      <c r="H36" s="530">
        <f>SUM(H25:H33)</f>
        <v>184690210.1625</v>
      </c>
    </row>
    <row r="37" spans="1:8" ht="15">
      <c r="A37" s="43"/>
      <c r="B37" s="647"/>
      <c r="C37" s="647"/>
      <c r="D37" s="647"/>
      <c r="E37" s="647"/>
      <c r="F37" s="370"/>
      <c r="G37" s="105"/>
      <c r="H37" s="105"/>
    </row>
    <row r="38" spans="1:8" ht="15.75" customHeight="1">
      <c r="A38" s="43"/>
      <c r="B38" s="646" t="s">
        <v>47</v>
      </c>
      <c r="C38" s="646"/>
      <c r="D38" s="646"/>
      <c r="E38" s="646"/>
      <c r="F38" s="531">
        <v>50</v>
      </c>
      <c r="G38" s="532">
        <v>50</v>
      </c>
      <c r="H38" s="532">
        <v>50</v>
      </c>
    </row>
    <row r="39" spans="1:8" ht="15">
      <c r="A39" s="43"/>
      <c r="B39" s="99"/>
      <c r="C39" s="99"/>
      <c r="D39" s="99"/>
      <c r="E39" s="99"/>
      <c r="F39" s="99"/>
      <c r="G39" s="8"/>
      <c r="H39" s="8"/>
    </row>
    <row r="40" spans="1:6" ht="15">
      <c r="A40" s="43"/>
      <c r="B40" s="17" t="s">
        <v>0</v>
      </c>
      <c r="C40" s="43"/>
      <c r="D40" s="43"/>
      <c r="E40" s="43"/>
      <c r="F40" s="43"/>
    </row>
    <row r="41" spans="1:6" ht="15">
      <c r="A41" s="43"/>
      <c r="B41" s="98"/>
      <c r="C41" s="43"/>
      <c r="D41" s="43"/>
      <c r="E41" s="43"/>
      <c r="F41" s="43"/>
    </row>
    <row r="42" spans="1:6" ht="15">
      <c r="A42" s="43"/>
      <c r="B42" s="98"/>
      <c r="C42" s="43"/>
      <c r="D42" s="43"/>
      <c r="E42" s="43"/>
      <c r="F42" s="43"/>
    </row>
    <row r="43" spans="1:6" ht="15">
      <c r="A43" s="43"/>
      <c r="B43" s="43"/>
      <c r="C43" s="43"/>
      <c r="D43" s="43"/>
      <c r="E43" s="43"/>
      <c r="F43" s="43"/>
    </row>
    <row r="44" spans="1:6" ht="15">
      <c r="A44" s="43"/>
      <c r="B44" s="43"/>
      <c r="C44" s="43"/>
      <c r="D44" s="43"/>
      <c r="E44" s="43"/>
      <c r="F44" s="43"/>
    </row>
    <row r="45" spans="1:6" ht="15">
      <c r="A45" s="43"/>
      <c r="B45" s="43"/>
      <c r="C45" s="43"/>
      <c r="D45" s="43"/>
      <c r="E45" s="43"/>
      <c r="F45" s="43"/>
    </row>
    <row r="46" spans="1:6" ht="15">
      <c r="A46" s="43"/>
      <c r="B46" s="43"/>
      <c r="C46" s="43"/>
      <c r="D46" s="43"/>
      <c r="E46" s="43"/>
      <c r="F46" s="43"/>
    </row>
    <row r="47" spans="1:6" ht="15">
      <c r="A47" s="43"/>
      <c r="B47" s="43"/>
      <c r="C47" s="43"/>
      <c r="D47" s="43"/>
      <c r="E47" s="43"/>
      <c r="F47" s="43"/>
    </row>
  </sheetData>
  <sheetProtection/>
  <mergeCells count="37">
    <mergeCell ref="B5:H5"/>
    <mergeCell ref="B6:H6"/>
    <mergeCell ref="B7:H7"/>
    <mergeCell ref="A2:G2"/>
    <mergeCell ref="B32:E32"/>
    <mergeCell ref="B31:E31"/>
    <mergeCell ref="G11:G12"/>
    <mergeCell ref="G13:G14"/>
    <mergeCell ref="B30:E30"/>
    <mergeCell ref="B29:E29"/>
    <mergeCell ref="F26:F27"/>
    <mergeCell ref="B26:E27"/>
    <mergeCell ref="B25:E25"/>
    <mergeCell ref="B38:E38"/>
    <mergeCell ref="B37:E37"/>
    <mergeCell ref="B36:E36"/>
    <mergeCell ref="B35:E35"/>
    <mergeCell ref="B34:E34"/>
    <mergeCell ref="B33:E33"/>
    <mergeCell ref="B28:E28"/>
    <mergeCell ref="B18:E18"/>
    <mergeCell ref="H11:H12"/>
    <mergeCell ref="H13:H14"/>
    <mergeCell ref="F11:F12"/>
    <mergeCell ref="B11:E12"/>
    <mergeCell ref="F13:F14"/>
    <mergeCell ref="B17:E17"/>
    <mergeCell ref="B9:E9"/>
    <mergeCell ref="B19:E19"/>
    <mergeCell ref="B24:E24"/>
    <mergeCell ref="B23:E23"/>
    <mergeCell ref="B22:E22"/>
    <mergeCell ref="B21:E21"/>
    <mergeCell ref="B20:E20"/>
    <mergeCell ref="B15:E15"/>
    <mergeCell ref="B13:E14"/>
    <mergeCell ref="B16:E1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Z39"/>
  <sheetViews>
    <sheetView zoomScale="75" zoomScaleNormal="75" zoomScalePageLayoutView="0" workbookViewId="0" topLeftCell="A1">
      <selection activeCell="B4" sqref="B4:K4"/>
    </sheetView>
  </sheetViews>
  <sheetFormatPr defaultColWidth="9.140625" defaultRowHeight="12.75"/>
  <cols>
    <col min="1" max="1" width="3.28125" style="0" customWidth="1"/>
    <col min="2" max="2" width="4.28125" style="0" hidden="1" customWidth="1"/>
    <col min="3" max="3" width="39.7109375" style="0" customWidth="1"/>
    <col min="4" max="4" width="12.00390625" style="0" customWidth="1"/>
    <col min="5" max="5" width="12.57421875" style="0" customWidth="1"/>
    <col min="6" max="6" width="17.57421875" style="0" customWidth="1"/>
    <col min="7" max="10" width="0" style="0" hidden="1" customWidth="1"/>
    <col min="11" max="11" width="10.28125" style="0" hidden="1" customWidth="1"/>
  </cols>
  <sheetData>
    <row r="2" spans="1:6" ht="15.75" customHeight="1">
      <c r="A2" s="661" t="s">
        <v>274</v>
      </c>
      <c r="B2" s="661"/>
      <c r="C2" s="661"/>
      <c r="D2" s="661"/>
      <c r="E2" s="661"/>
      <c r="F2" s="661"/>
    </row>
    <row r="3" spans="1:6" ht="15.75" customHeight="1">
      <c r="A3" s="131"/>
      <c r="B3" s="131"/>
      <c r="C3" s="131"/>
      <c r="D3" s="131"/>
      <c r="E3" s="131"/>
      <c r="F3" s="131"/>
    </row>
    <row r="4" spans="1:11" ht="28.5" customHeight="1">
      <c r="A4" s="26"/>
      <c r="B4" s="663" t="s">
        <v>19</v>
      </c>
      <c r="C4" s="663"/>
      <c r="D4" s="663"/>
      <c r="E4" s="663"/>
      <c r="F4" s="663"/>
      <c r="G4" s="663"/>
      <c r="H4" s="663"/>
      <c r="I4" s="663"/>
      <c r="J4" s="663"/>
      <c r="K4" s="663"/>
    </row>
    <row r="5" spans="1:11" ht="29.25" customHeight="1">
      <c r="A5" s="26"/>
      <c r="B5" s="664" t="s">
        <v>164</v>
      </c>
      <c r="C5" s="664"/>
      <c r="D5" s="664"/>
      <c r="E5" s="664"/>
      <c r="F5" s="664"/>
      <c r="G5" s="664"/>
      <c r="H5" s="664"/>
      <c r="I5" s="664"/>
      <c r="J5" s="664"/>
      <c r="K5" s="664"/>
    </row>
    <row r="6" spans="1:11" ht="15.75" customHeight="1">
      <c r="A6" s="26"/>
      <c r="B6" s="300"/>
      <c r="C6" s="662" t="s">
        <v>165</v>
      </c>
      <c r="D6" s="662"/>
      <c r="E6" s="662"/>
      <c r="F6" s="662"/>
      <c r="G6" s="300"/>
      <c r="H6" s="300"/>
      <c r="I6" s="300"/>
      <c r="J6" s="300"/>
      <c r="K6" s="300"/>
    </row>
    <row r="7" spans="1:6" ht="18.75" customHeight="1" thickBot="1">
      <c r="A7" s="26"/>
      <c r="B7" s="16"/>
      <c r="C7" s="16"/>
      <c r="D7" s="29"/>
      <c r="E7" s="29"/>
      <c r="F7" s="3" t="s">
        <v>260</v>
      </c>
    </row>
    <row r="8" spans="1:26" ht="37.5" customHeight="1" thickBot="1">
      <c r="A8" s="26"/>
      <c r="B8" s="665"/>
      <c r="C8" s="321" t="s">
        <v>20</v>
      </c>
      <c r="D8" s="321" t="s">
        <v>16</v>
      </c>
      <c r="E8" s="321" t="s">
        <v>17</v>
      </c>
      <c r="F8" s="321" t="s">
        <v>68</v>
      </c>
      <c r="G8" s="113" t="s">
        <v>74</v>
      </c>
      <c r="H8" s="113" t="s">
        <v>75</v>
      </c>
      <c r="I8" s="113" t="s">
        <v>76</v>
      </c>
      <c r="J8" s="113" t="s">
        <v>80</v>
      </c>
      <c r="K8" s="449" t="s">
        <v>69</v>
      </c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spans="1:26" ht="21" customHeight="1" thickBot="1" thickTop="1">
      <c r="A9" s="26"/>
      <c r="B9" s="665"/>
      <c r="C9" s="534" t="s">
        <v>106</v>
      </c>
      <c r="D9" s="535"/>
      <c r="E9" s="535"/>
      <c r="F9" s="535"/>
      <c r="G9" s="127" t="e">
        <f>SUM(#REF!,#REF!,#REF!,#REF!,#REF!,#REF!)</f>
        <v>#REF!</v>
      </c>
      <c r="H9" s="127" t="e">
        <f>SUM(#REF!,#REF!,#REF!,#REF!,#REF!,#REF!)</f>
        <v>#REF!</v>
      </c>
      <c r="I9" s="127" t="e">
        <f>SUM(#REF!,#REF!,#REF!,#REF!,#REF!,#REF!)</f>
        <v>#REF!</v>
      </c>
      <c r="J9" s="127" t="e">
        <f>SUM(#REF!,#REF!,#REF!,#REF!,#REF!,#REF!)</f>
        <v>#REF!</v>
      </c>
      <c r="K9" s="450" t="e">
        <f>SUM(#REF!,#REF!,#REF!,#REF!,#REF!,#REF!)</f>
        <v>#REF!</v>
      </c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11" ht="26.25" customHeight="1" thickTop="1">
      <c r="A10" s="26"/>
      <c r="B10" s="665"/>
      <c r="C10" s="322" t="s">
        <v>112</v>
      </c>
      <c r="D10" s="306">
        <f>D12</f>
        <v>2235000</v>
      </c>
      <c r="E10" s="306">
        <f>E12</f>
        <v>0</v>
      </c>
      <c r="F10" s="306">
        <f>D10+E10</f>
        <v>2235000</v>
      </c>
      <c r="G10" s="192"/>
      <c r="H10" s="192"/>
      <c r="I10" s="192"/>
      <c r="J10" s="192"/>
      <c r="K10" s="192"/>
    </row>
    <row r="11" spans="1:11" ht="21.75" customHeight="1" hidden="1" thickBot="1" thickTop="1">
      <c r="A11" s="26"/>
      <c r="B11" s="665"/>
      <c r="C11" s="323"/>
      <c r="D11" s="306"/>
      <c r="E11" s="207"/>
      <c r="F11" s="306">
        <f aca="true" t="shared" si="0" ref="F11:F19">D11+E11</f>
        <v>0</v>
      </c>
      <c r="G11" s="192"/>
      <c r="H11" s="192"/>
      <c r="I11" s="192"/>
      <c r="J11" s="192"/>
      <c r="K11" s="192"/>
    </row>
    <row r="12" spans="1:11" ht="43.5" customHeight="1" thickBot="1">
      <c r="A12" s="26"/>
      <c r="B12" s="665"/>
      <c r="C12" s="334" t="s">
        <v>241</v>
      </c>
      <c r="D12" s="335">
        <v>2235000</v>
      </c>
      <c r="E12" s="335">
        <v>0</v>
      </c>
      <c r="F12" s="306">
        <f t="shared" si="0"/>
        <v>2235000</v>
      </c>
      <c r="G12" s="192"/>
      <c r="H12" s="192"/>
      <c r="I12" s="192"/>
      <c r="J12" s="192"/>
      <c r="K12" s="192"/>
    </row>
    <row r="13" spans="1:11" ht="39.75" customHeight="1" thickBot="1">
      <c r="A13" s="26"/>
      <c r="B13" s="665"/>
      <c r="C13" s="324" t="s">
        <v>170</v>
      </c>
      <c r="D13" s="336">
        <f>D14+D15+D16+D17</f>
        <v>23500000</v>
      </c>
      <c r="E13" s="337">
        <f>E14+E15+E16+E17</f>
        <v>8000000</v>
      </c>
      <c r="F13" s="306">
        <f t="shared" si="0"/>
        <v>31500000</v>
      </c>
      <c r="G13" s="128" t="e">
        <f>SUM(#REF!)</f>
        <v>#REF!</v>
      </c>
      <c r="H13" s="128" t="e">
        <f>SUM(#REF!)</f>
        <v>#REF!</v>
      </c>
      <c r="I13" s="128" t="e">
        <f>SUM(#REF!)</f>
        <v>#REF!</v>
      </c>
      <c r="J13" s="128" t="e">
        <f>SUM(#REF!)</f>
        <v>#REF!</v>
      </c>
      <c r="K13" s="128" t="e">
        <f>SUM(#REF!)</f>
        <v>#REF!</v>
      </c>
    </row>
    <row r="14" spans="1:11" ht="18.75" customHeight="1" thickTop="1">
      <c r="A14" s="26"/>
      <c r="B14" s="665"/>
      <c r="C14" s="208" t="s">
        <v>177</v>
      </c>
      <c r="D14" s="209">
        <v>2500000</v>
      </c>
      <c r="E14" s="305">
        <v>0</v>
      </c>
      <c r="F14" s="306">
        <f t="shared" si="0"/>
        <v>2500000</v>
      </c>
      <c r="G14" s="206"/>
      <c r="H14" s="206"/>
      <c r="I14" s="206"/>
      <c r="J14" s="206"/>
      <c r="K14" s="206"/>
    </row>
    <row r="15" spans="1:11" ht="18.75" customHeight="1">
      <c r="A15" s="26"/>
      <c r="B15" s="665"/>
      <c r="C15" s="308" t="s">
        <v>181</v>
      </c>
      <c r="D15" s="209">
        <v>0</v>
      </c>
      <c r="E15" s="305">
        <v>1000000</v>
      </c>
      <c r="F15" s="306">
        <f t="shared" si="0"/>
        <v>1000000</v>
      </c>
      <c r="G15" s="470"/>
      <c r="H15" s="470"/>
      <c r="I15" s="206"/>
      <c r="J15" s="206"/>
      <c r="K15" s="206"/>
    </row>
    <row r="16" spans="1:11" ht="18.75" customHeight="1">
      <c r="A16" s="26"/>
      <c r="B16" s="665"/>
      <c r="C16" s="308" t="s">
        <v>180</v>
      </c>
      <c r="D16" s="305">
        <v>0</v>
      </c>
      <c r="E16" s="481">
        <v>7000000</v>
      </c>
      <c r="F16" s="306">
        <f t="shared" si="0"/>
        <v>7000000</v>
      </c>
      <c r="G16" s="296"/>
      <c r="H16" s="307"/>
      <c r="I16" s="195">
        <v>3000</v>
      </c>
      <c r="J16" s="206"/>
      <c r="K16" s="206"/>
    </row>
    <row r="17" spans="1:11" ht="18.75" customHeight="1">
      <c r="A17" s="26"/>
      <c r="B17" s="665"/>
      <c r="C17" s="308" t="s">
        <v>236</v>
      </c>
      <c r="D17" s="305">
        <v>21000000</v>
      </c>
      <c r="E17" s="481">
        <v>0</v>
      </c>
      <c r="F17" s="306">
        <f t="shared" si="0"/>
        <v>21000000</v>
      </c>
      <c r="G17" s="296"/>
      <c r="H17" s="307"/>
      <c r="I17" s="195"/>
      <c r="J17" s="206"/>
      <c r="K17" s="206"/>
    </row>
    <row r="18" spans="1:11" ht="40.5" customHeight="1">
      <c r="A18" s="26"/>
      <c r="B18" s="665"/>
      <c r="C18" s="478" t="s">
        <v>242</v>
      </c>
      <c r="D18" s="479">
        <f>D19</f>
        <v>0</v>
      </c>
      <c r="E18" s="480">
        <f>E19</f>
        <v>11725000</v>
      </c>
      <c r="F18" s="306">
        <f>F19</f>
        <v>11725000</v>
      </c>
      <c r="G18" s="206"/>
      <c r="H18" s="206"/>
      <c r="I18" s="206"/>
      <c r="J18" s="206"/>
      <c r="K18" s="206"/>
    </row>
    <row r="19" spans="1:11" ht="18.75" customHeight="1">
      <c r="A19" s="26"/>
      <c r="B19" s="665"/>
      <c r="C19" s="208" t="s">
        <v>218</v>
      </c>
      <c r="D19" s="209">
        <v>0</v>
      </c>
      <c r="E19" s="305">
        <v>11725000</v>
      </c>
      <c r="F19" s="306">
        <f t="shared" si="0"/>
        <v>11725000</v>
      </c>
      <c r="G19" s="206"/>
      <c r="H19" s="206"/>
      <c r="I19" s="206"/>
      <c r="J19" s="206"/>
      <c r="K19" s="206"/>
    </row>
    <row r="20" spans="1:11" ht="37.5" customHeight="1">
      <c r="A20" s="26"/>
      <c r="B20" s="665"/>
      <c r="C20" s="478" t="s">
        <v>172</v>
      </c>
      <c r="D20" s="479">
        <f>D21</f>
        <v>168000</v>
      </c>
      <c r="E20" s="480">
        <f>E21</f>
        <v>0</v>
      </c>
      <c r="F20" s="507">
        <f>F21</f>
        <v>168000</v>
      </c>
      <c r="G20" s="206"/>
      <c r="H20" s="206"/>
      <c r="I20" s="206"/>
      <c r="J20" s="206"/>
      <c r="K20" s="206"/>
    </row>
    <row r="21" spans="1:11" ht="69.75" customHeight="1">
      <c r="A21" s="26"/>
      <c r="B21" s="665"/>
      <c r="C21" s="208" t="s">
        <v>257</v>
      </c>
      <c r="D21" s="209">
        <v>168000</v>
      </c>
      <c r="E21" s="305">
        <v>0</v>
      </c>
      <c r="F21" s="306">
        <f>D21+E21</f>
        <v>168000</v>
      </c>
      <c r="G21" s="206"/>
      <c r="H21" s="206"/>
      <c r="I21" s="206"/>
      <c r="J21" s="206"/>
      <c r="K21" s="206"/>
    </row>
    <row r="22" spans="1:11" ht="18.75" customHeight="1" thickBot="1">
      <c r="A22" s="26"/>
      <c r="B22" s="665"/>
      <c r="C22" s="534" t="s">
        <v>22</v>
      </c>
      <c r="D22" s="533">
        <f>D10+D13+D18+D20</f>
        <v>25903000</v>
      </c>
      <c r="E22" s="533">
        <f>E10+E13+E18+E20</f>
        <v>19725000</v>
      </c>
      <c r="F22" s="535">
        <f>F10+F13+F18+F20</f>
        <v>45628000</v>
      </c>
      <c r="G22" s="129" t="e">
        <f>SUM(G9,#REF!,#REF!,#REF!,G13)</f>
        <v>#REF!</v>
      </c>
      <c r="H22" s="129" t="e">
        <f>SUM(H9,#REF!,#REF!,#REF!,H13)</f>
        <v>#REF!</v>
      </c>
      <c r="I22" s="129" t="e">
        <f>SUM(I9,#REF!,#REF!,#REF!,I13)</f>
        <v>#REF!</v>
      </c>
      <c r="J22" s="129" t="e">
        <f>SUM(J9,#REF!,#REF!,#REF!,J13)</f>
        <v>#REF!</v>
      </c>
      <c r="K22" s="129" t="e">
        <f>SUM(K9,#REF!,#REF!,#REF!,K13)</f>
        <v>#REF!</v>
      </c>
    </row>
    <row r="23" ht="12.75">
      <c r="B23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</sheetData>
  <sheetProtection/>
  <mergeCells count="5">
    <mergeCell ref="A2:F2"/>
    <mergeCell ref="C6:F6"/>
    <mergeCell ref="B4:K4"/>
    <mergeCell ref="B5:K5"/>
    <mergeCell ref="B8:B22"/>
  </mergeCells>
  <printOptions/>
  <pageMargins left="0.75" right="0.75" top="1" bottom="1" header="0.5" footer="0.5"/>
  <pageSetup horizontalDpi="120" verticalDpi="120" orientation="portrait" paperSize="9" r:id="rId1"/>
  <headerFooter alignWithMargins="0"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E2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1.28125" style="0" customWidth="1"/>
    <col min="2" max="2" width="17.8515625" style="0" customWidth="1"/>
    <col min="3" max="3" width="15.421875" style="0" customWidth="1"/>
    <col min="4" max="4" width="18.140625" style="0" customWidth="1"/>
    <col min="5" max="5" width="15.7109375" style="0" customWidth="1"/>
  </cols>
  <sheetData>
    <row r="5" spans="1:5" ht="12.75">
      <c r="A5" s="668" t="s">
        <v>275</v>
      </c>
      <c r="B5" s="668"/>
      <c r="C5" s="668"/>
      <c r="D5" s="668"/>
      <c r="E5" s="668"/>
    </row>
    <row r="6" spans="1:5" ht="18" customHeight="1">
      <c r="A6" s="666" t="s">
        <v>48</v>
      </c>
      <c r="B6" s="666"/>
      <c r="C6" s="666"/>
      <c r="D6" s="666"/>
      <c r="E6" s="666"/>
    </row>
    <row r="7" spans="1:5" ht="12.75" customHeight="1">
      <c r="A7" s="667">
        <v>2016</v>
      </c>
      <c r="B7" s="667"/>
      <c r="C7" s="667"/>
      <c r="D7" s="667"/>
      <c r="E7" s="667"/>
    </row>
    <row r="8" spans="1:5" ht="15.75" thickBot="1">
      <c r="A8" s="26"/>
      <c r="B8" s="34"/>
      <c r="C8" s="33"/>
      <c r="D8" s="33"/>
      <c r="E8" s="513" t="s">
        <v>260</v>
      </c>
    </row>
    <row r="9" spans="1:5" ht="31.5" thickBot="1" thickTop="1">
      <c r="A9" s="26"/>
      <c r="B9" s="536" t="s">
        <v>49</v>
      </c>
      <c r="C9" s="537"/>
      <c r="D9" s="537" t="s">
        <v>119</v>
      </c>
      <c r="E9" s="537" t="s">
        <v>21</v>
      </c>
    </row>
    <row r="10" spans="1:5" ht="143.25" thickBot="1">
      <c r="A10" s="26"/>
      <c r="B10" s="35" t="s">
        <v>120</v>
      </c>
      <c r="C10" s="36">
        <v>0</v>
      </c>
      <c r="D10" s="317">
        <v>0</v>
      </c>
      <c r="E10" s="36">
        <v>0</v>
      </c>
    </row>
    <row r="11" spans="1:5" ht="101.25" thickBot="1" thickTop="1">
      <c r="A11" s="26"/>
      <c r="B11" s="37" t="s">
        <v>166</v>
      </c>
      <c r="C11" s="318">
        <v>0</v>
      </c>
      <c r="D11" s="320">
        <v>0</v>
      </c>
      <c r="E11" s="319">
        <v>0</v>
      </c>
    </row>
    <row r="12" spans="1:5" ht="99" customHeight="1" thickBot="1">
      <c r="A12" s="26"/>
      <c r="B12" s="39" t="s">
        <v>168</v>
      </c>
      <c r="C12" s="40">
        <v>0</v>
      </c>
      <c r="D12" s="40">
        <v>0</v>
      </c>
      <c r="E12" s="40">
        <v>0</v>
      </c>
    </row>
    <row r="13" spans="1:5" ht="105.75" customHeight="1" thickBot="1" thickTop="1">
      <c r="A13" s="26"/>
      <c r="B13" s="37" t="s">
        <v>169</v>
      </c>
      <c r="C13" s="38"/>
      <c r="D13" s="38"/>
      <c r="E13" s="38"/>
    </row>
    <row r="14" spans="1:5" ht="78" customHeight="1" thickBot="1">
      <c r="A14" s="26"/>
      <c r="B14" s="39" t="s">
        <v>167</v>
      </c>
      <c r="C14" s="40"/>
      <c r="D14" s="40"/>
      <c r="E14" s="40"/>
    </row>
    <row r="15" spans="1:5" ht="16.5" thickBot="1" thickTop="1">
      <c r="A15" s="26"/>
      <c r="B15" s="41"/>
      <c r="C15" s="42"/>
      <c r="D15" s="42"/>
      <c r="E15" s="42"/>
    </row>
    <row r="16" spans="1:5" ht="22.5" customHeight="1" thickBot="1">
      <c r="A16" s="26"/>
      <c r="B16" s="538" t="s">
        <v>22</v>
      </c>
      <c r="C16" s="539">
        <f>C10</f>
        <v>0</v>
      </c>
      <c r="D16" s="539">
        <f>D10</f>
        <v>0</v>
      </c>
      <c r="E16" s="539">
        <f>E10</f>
        <v>0</v>
      </c>
    </row>
    <row r="17" spans="1:5" ht="15.75" thickTop="1">
      <c r="A17" s="26"/>
      <c r="B17" s="34"/>
      <c r="C17" s="33"/>
      <c r="D17" s="33"/>
      <c r="E17" s="33"/>
    </row>
    <row r="18" spans="2:5" ht="12.75">
      <c r="B18" s="10"/>
      <c r="C18" s="11"/>
      <c r="D18" s="11"/>
      <c r="E18" s="11"/>
    </row>
    <row r="19" spans="2:5" ht="12.75">
      <c r="B19" s="10"/>
      <c r="C19" s="11"/>
      <c r="D19" s="11"/>
      <c r="E19" s="11"/>
    </row>
    <row r="20" spans="2:5" ht="12.75">
      <c r="B20" s="10"/>
      <c r="C20" s="11"/>
      <c r="D20" s="11"/>
      <c r="E20" s="11"/>
    </row>
    <row r="21" spans="2:5" ht="12.75">
      <c r="B21" s="10"/>
      <c r="C21" s="11"/>
      <c r="D21" s="11"/>
      <c r="E21" s="11"/>
    </row>
  </sheetData>
  <sheetProtection/>
  <mergeCells count="3">
    <mergeCell ref="A6:E6"/>
    <mergeCell ref="A7:E7"/>
    <mergeCell ref="A5:E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D2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4.140625" style="0" customWidth="1"/>
    <col min="2" max="3" width="12.7109375" style="0" customWidth="1"/>
    <col min="4" max="4" width="13.140625" style="0" customWidth="1"/>
  </cols>
  <sheetData>
    <row r="3" ht="15.75">
      <c r="A3" s="7"/>
    </row>
    <row r="4" spans="1:4" ht="12.75">
      <c r="A4" s="668" t="s">
        <v>276</v>
      </c>
      <c r="B4" s="668"/>
      <c r="C4" s="668"/>
      <c r="D4" s="668"/>
    </row>
    <row r="5" spans="1:4" ht="12.75">
      <c r="A5" s="150"/>
      <c r="B5" s="150"/>
      <c r="C5" s="150"/>
      <c r="D5" s="150"/>
    </row>
    <row r="6" spans="1:4" ht="12.75">
      <c r="A6" s="150"/>
      <c r="B6" s="150"/>
      <c r="C6" s="150"/>
      <c r="D6" s="150"/>
    </row>
    <row r="7" spans="1:4" ht="16.5" customHeight="1">
      <c r="A7" s="669" t="s">
        <v>91</v>
      </c>
      <c r="B7" s="669"/>
      <c r="C7" s="669"/>
      <c r="D7" s="669"/>
    </row>
    <row r="8" spans="1:4" ht="14.25" customHeight="1">
      <c r="A8" s="670" t="s">
        <v>50</v>
      </c>
      <c r="B8" s="670"/>
      <c r="C8" s="670"/>
      <c r="D8" s="670"/>
    </row>
    <row r="9" spans="1:4" ht="14.25" customHeight="1">
      <c r="A9" s="28"/>
      <c r="B9" s="28"/>
      <c r="C9" s="28"/>
      <c r="D9" s="28"/>
    </row>
    <row r="10" spans="1:4" ht="14.25" customHeight="1">
      <c r="A10" s="28"/>
      <c r="B10" s="28"/>
      <c r="C10" s="28"/>
      <c r="D10" s="28"/>
    </row>
    <row r="11" spans="1:4" ht="14.25" customHeight="1">
      <c r="A11" s="28"/>
      <c r="B11" s="28"/>
      <c r="C11" s="28"/>
      <c r="D11" s="28"/>
    </row>
    <row r="12" spans="1:2" ht="12.75" customHeight="1">
      <c r="A12" s="670"/>
      <c r="B12" s="670"/>
    </row>
    <row r="13" spans="1:4" ht="12.75" customHeight="1" thickBot="1">
      <c r="A13" s="671" t="s">
        <v>260</v>
      </c>
      <c r="B13" s="671"/>
      <c r="C13" s="671"/>
      <c r="D13" s="671"/>
    </row>
    <row r="14" spans="1:4" ht="15.75" thickBot="1">
      <c r="A14" s="540" t="s">
        <v>20</v>
      </c>
      <c r="B14" s="541">
        <v>2016</v>
      </c>
      <c r="C14" s="542">
        <v>2017</v>
      </c>
      <c r="D14" s="542">
        <v>2018</v>
      </c>
    </row>
    <row r="15" spans="1:4" ht="15.75" thickBot="1">
      <c r="A15" s="543"/>
      <c r="B15" s="544" t="s">
        <v>51</v>
      </c>
      <c r="C15" s="545" t="s">
        <v>51</v>
      </c>
      <c r="D15" s="545" t="s">
        <v>51</v>
      </c>
    </row>
    <row r="16" spans="1:4" ht="15.75" customHeight="1">
      <c r="A16" s="193"/>
      <c r="B16" s="144">
        <v>0</v>
      </c>
      <c r="C16" s="145">
        <v>0</v>
      </c>
      <c r="D16" s="143">
        <v>0</v>
      </c>
    </row>
    <row r="17" spans="1:4" ht="14.25" customHeight="1">
      <c r="A17" s="146"/>
      <c r="B17" s="147"/>
      <c r="C17" s="141"/>
      <c r="D17" s="141"/>
    </row>
    <row r="18" spans="1:4" ht="12.75" customHeight="1">
      <c r="A18" s="146"/>
      <c r="B18" s="147"/>
      <c r="C18" s="141"/>
      <c r="D18" s="141"/>
    </row>
    <row r="19" spans="1:4" ht="14.25" customHeight="1">
      <c r="A19" s="146"/>
      <c r="B19" s="147"/>
      <c r="C19" s="153"/>
      <c r="D19" s="148"/>
    </row>
    <row r="20" spans="1:4" ht="15" customHeight="1">
      <c r="A20" s="44"/>
      <c r="B20" s="149"/>
      <c r="C20" s="141"/>
      <c r="D20" s="141"/>
    </row>
    <row r="21" spans="1:4" ht="15" customHeight="1" thickBot="1">
      <c r="A21" s="158"/>
      <c r="B21" s="159"/>
      <c r="C21" s="142"/>
      <c r="D21" s="142"/>
    </row>
  </sheetData>
  <sheetProtection/>
  <mergeCells count="5">
    <mergeCell ref="A4:D4"/>
    <mergeCell ref="A7:D7"/>
    <mergeCell ref="A8:D8"/>
    <mergeCell ref="A13:D13"/>
    <mergeCell ref="A12:B1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5:F13"/>
  <sheetViews>
    <sheetView view="pageLayout" workbookViewId="0" topLeftCell="A1">
      <selection activeCell="C7" sqref="C7"/>
    </sheetView>
  </sheetViews>
  <sheetFormatPr defaultColWidth="9.140625" defaultRowHeight="12.75"/>
  <cols>
    <col min="1" max="1" width="32.57421875" style="0" customWidth="1"/>
    <col min="2" max="2" width="10.57421875" style="0" customWidth="1"/>
    <col min="3" max="3" width="11.28125" style="0" customWidth="1"/>
    <col min="4" max="4" width="11.8515625" style="0" customWidth="1"/>
  </cols>
  <sheetData>
    <row r="5" spans="1:6" ht="12.75">
      <c r="A5" s="672" t="s">
        <v>116</v>
      </c>
      <c r="B5" s="673"/>
      <c r="C5" s="673"/>
      <c r="D5" s="673"/>
      <c r="E5" s="674"/>
      <c r="F5" s="674"/>
    </row>
    <row r="6" spans="1:6" ht="57.75" customHeight="1">
      <c r="A6" s="674"/>
      <c r="B6" s="674"/>
      <c r="C6" s="674"/>
      <c r="D6" s="674"/>
      <c r="E6" s="674"/>
      <c r="F6" s="674"/>
    </row>
    <row r="7" spans="2:5" ht="54" customHeight="1" thickBot="1">
      <c r="B7" s="525" t="s">
        <v>252</v>
      </c>
      <c r="E7" s="342" t="s">
        <v>260</v>
      </c>
    </row>
    <row r="8" spans="1:5" ht="24" customHeight="1" thickBot="1">
      <c r="A8" s="546" t="s">
        <v>102</v>
      </c>
      <c r="B8" s="547" t="s">
        <v>2</v>
      </c>
      <c r="C8" s="547"/>
      <c r="D8" s="547" t="s">
        <v>18</v>
      </c>
      <c r="E8" s="548"/>
    </row>
    <row r="9" spans="1:5" ht="27.75" customHeight="1" thickBot="1">
      <c r="A9" s="364"/>
      <c r="B9" s="200">
        <v>0</v>
      </c>
      <c r="C9" s="108"/>
      <c r="D9" s="108">
        <v>0</v>
      </c>
      <c r="E9" s="108"/>
    </row>
    <row r="10" spans="1:5" ht="27" customHeight="1" thickBot="1">
      <c r="A10" s="165"/>
      <c r="B10" s="108"/>
      <c r="C10" s="108"/>
      <c r="D10" s="108"/>
      <c r="E10" s="108"/>
    </row>
    <row r="11" spans="1:5" ht="25.5" customHeight="1" thickBot="1">
      <c r="A11" s="165"/>
      <c r="B11" s="108"/>
      <c r="C11" s="108"/>
      <c r="D11" s="108"/>
      <c r="E11" s="108"/>
    </row>
    <row r="12" spans="1:5" ht="27.75" customHeight="1" thickBot="1">
      <c r="A12" s="165"/>
      <c r="B12" s="108"/>
      <c r="C12" s="108"/>
      <c r="D12" s="108"/>
      <c r="E12" s="108"/>
    </row>
    <row r="13" spans="1:5" ht="27.75" customHeight="1" thickBot="1">
      <c r="A13" s="573" t="s">
        <v>254</v>
      </c>
      <c r="B13" s="574">
        <v>0</v>
      </c>
      <c r="C13" s="574"/>
      <c r="D13" s="574">
        <v>0</v>
      </c>
      <c r="E13" s="574"/>
    </row>
  </sheetData>
  <sheetProtection/>
  <mergeCells count="1">
    <mergeCell ref="A5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&amp;R2/2016. ( II.25.) Kt.sz.rendelet 14. sz.melléklete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140625" style="0" customWidth="1"/>
    <col min="2" max="2" width="48.7109375" style="0" customWidth="1"/>
    <col min="3" max="3" width="19.28125" style="0" customWidth="1"/>
  </cols>
  <sheetData>
    <row r="2" ht="15.75">
      <c r="B2" s="12"/>
    </row>
    <row r="3" spans="1:3" ht="12.75">
      <c r="A3" s="668" t="s">
        <v>277</v>
      </c>
      <c r="B3" s="668"/>
      <c r="C3" s="668"/>
    </row>
    <row r="4" spans="1:3" ht="12.75">
      <c r="A4" s="150"/>
      <c r="B4" s="150"/>
      <c r="C4" s="150"/>
    </row>
    <row r="5" spans="1:3" ht="12.75">
      <c r="A5" s="150"/>
      <c r="B5" s="150"/>
      <c r="C5" s="150"/>
    </row>
    <row r="6" spans="1:3" ht="12.75">
      <c r="A6" s="150"/>
      <c r="B6" s="150"/>
      <c r="C6" s="150"/>
    </row>
    <row r="7" ht="15.75">
      <c r="B7" s="9"/>
    </row>
    <row r="8" spans="1:3" ht="12.75" customHeight="1">
      <c r="A8" s="675" t="s">
        <v>52</v>
      </c>
      <c r="B8" s="675"/>
      <c r="C8" s="675"/>
    </row>
    <row r="9" spans="1:3" ht="12.75" customHeight="1">
      <c r="A9" s="675" t="s">
        <v>196</v>
      </c>
      <c r="B9" s="675"/>
      <c r="C9" s="675"/>
    </row>
    <row r="10" spans="1:3" ht="18.75" customHeight="1">
      <c r="A10" s="26"/>
      <c r="B10" s="98" t="s">
        <v>0</v>
      </c>
      <c r="C10" s="26"/>
    </row>
    <row r="11" spans="1:3" ht="15.75" thickBot="1">
      <c r="A11" s="26"/>
      <c r="B11" s="17"/>
      <c r="C11" s="26"/>
    </row>
    <row r="12" spans="1:3" ht="15" thickBot="1">
      <c r="A12" s="26"/>
      <c r="B12" s="501" t="s">
        <v>53</v>
      </c>
      <c r="C12" s="155" t="s">
        <v>92</v>
      </c>
    </row>
    <row r="13" spans="1:3" ht="15">
      <c r="A13" s="26"/>
      <c r="B13" s="152"/>
      <c r="C13" s="154"/>
    </row>
    <row r="14" spans="1:3" ht="30">
      <c r="A14" s="26"/>
      <c r="B14" s="371" t="s">
        <v>229</v>
      </c>
      <c r="C14" s="505">
        <v>1</v>
      </c>
    </row>
    <row r="15" spans="1:3" ht="15">
      <c r="A15" s="26"/>
      <c r="B15" s="373" t="s">
        <v>230</v>
      </c>
      <c r="C15" s="505">
        <v>1</v>
      </c>
    </row>
    <row r="16" spans="1:3" ht="15">
      <c r="A16" s="26"/>
      <c r="B16" s="371" t="s">
        <v>231</v>
      </c>
      <c r="C16" s="505">
        <v>1</v>
      </c>
    </row>
    <row r="17" spans="1:3" ht="15">
      <c r="A17" s="26"/>
      <c r="B17" s="371" t="s">
        <v>95</v>
      </c>
      <c r="C17" s="505">
        <v>1</v>
      </c>
    </row>
    <row r="18" spans="1:3" ht="15">
      <c r="A18" s="26"/>
      <c r="B18" s="371" t="s">
        <v>112</v>
      </c>
      <c r="C18" s="505">
        <v>41</v>
      </c>
    </row>
    <row r="19" spans="1:3" ht="14.25" customHeight="1">
      <c r="A19" s="26"/>
      <c r="B19" s="371" t="s">
        <v>255</v>
      </c>
      <c r="C19" s="372">
        <v>15</v>
      </c>
    </row>
    <row r="20" spans="1:3" ht="14.25" customHeight="1">
      <c r="A20" s="26"/>
      <c r="B20" s="374" t="s">
        <v>256</v>
      </c>
      <c r="C20" s="375">
        <v>26</v>
      </c>
    </row>
    <row r="21" spans="1:3" ht="15">
      <c r="A21" s="26"/>
      <c r="B21" s="371"/>
      <c r="C21" s="376"/>
    </row>
    <row r="22" spans="1:3" ht="15">
      <c r="A22" s="26"/>
      <c r="B22" s="371" t="s">
        <v>140</v>
      </c>
      <c r="C22" s="506">
        <v>3</v>
      </c>
    </row>
    <row r="23" spans="1:3" ht="15">
      <c r="A23" s="26"/>
      <c r="B23" s="371" t="s">
        <v>172</v>
      </c>
      <c r="C23" s="506">
        <v>1</v>
      </c>
    </row>
    <row r="24" spans="1:3" ht="15">
      <c r="A24" s="26"/>
      <c r="B24" s="371" t="s">
        <v>232</v>
      </c>
      <c r="C24" s="506">
        <v>1</v>
      </c>
    </row>
    <row r="25" spans="1:3" ht="15">
      <c r="A25" s="26"/>
      <c r="B25" s="374"/>
      <c r="C25" s="376"/>
    </row>
    <row r="26" spans="1:3" ht="15.75" thickBot="1">
      <c r="A26" s="26"/>
      <c r="B26" s="377"/>
      <c r="C26" s="378"/>
    </row>
    <row r="27" spans="1:3" ht="15" thickBot="1">
      <c r="A27" s="26"/>
      <c r="B27" s="502" t="s">
        <v>21</v>
      </c>
      <c r="C27" s="155">
        <f>C14+C15+C16+C17+C18+C22+C23+C24</f>
        <v>50</v>
      </c>
    </row>
  </sheetData>
  <sheetProtection/>
  <mergeCells count="3">
    <mergeCell ref="A3:C3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I20"/>
  <sheetViews>
    <sheetView zoomScalePageLayoutView="0" workbookViewId="0" topLeftCell="A1">
      <selection activeCell="G5" sqref="G5"/>
    </sheetView>
  </sheetViews>
  <sheetFormatPr defaultColWidth="9.140625" defaultRowHeight="12.75"/>
  <sheetData>
    <row r="3" spans="4:8" ht="12.75">
      <c r="D3" s="668" t="s">
        <v>278</v>
      </c>
      <c r="E3" s="676"/>
      <c r="F3" s="676"/>
      <c r="G3" s="676"/>
      <c r="H3" s="676"/>
    </row>
    <row r="7" spans="2:9" ht="12.75">
      <c r="B7" s="679" t="s">
        <v>118</v>
      </c>
      <c r="C7" s="679"/>
      <c r="D7" s="679"/>
      <c r="E7" s="679"/>
      <c r="F7" s="679"/>
      <c r="G7" s="679"/>
      <c r="H7" s="679"/>
      <c r="I7" s="679"/>
    </row>
    <row r="9" ht="12.75">
      <c r="I9" s="508" t="s">
        <v>260</v>
      </c>
    </row>
    <row r="10" spans="2:9" ht="12.75">
      <c r="B10" s="678" t="s">
        <v>114</v>
      </c>
      <c r="C10" s="678"/>
      <c r="D10" s="678"/>
      <c r="E10" s="678"/>
      <c r="F10" s="549"/>
      <c r="G10" s="550" t="s">
        <v>113</v>
      </c>
      <c r="H10" s="549"/>
      <c r="I10" s="550" t="s">
        <v>21</v>
      </c>
    </row>
    <row r="11" spans="2:9" ht="12.75">
      <c r="B11" s="105"/>
      <c r="C11" s="105"/>
      <c r="D11" s="105"/>
      <c r="E11" s="105"/>
      <c r="F11" s="105"/>
      <c r="G11" s="105"/>
      <c r="H11" s="105"/>
      <c r="I11" s="105"/>
    </row>
    <row r="12" spans="2:9" ht="12.75">
      <c r="B12" s="677"/>
      <c r="C12" s="677"/>
      <c r="D12" s="677"/>
      <c r="E12" s="677"/>
      <c r="F12" s="677"/>
      <c r="G12" s="105"/>
      <c r="H12" s="105"/>
      <c r="I12" s="105"/>
    </row>
    <row r="13" spans="2:9" ht="12.75">
      <c r="B13" s="677"/>
      <c r="C13" s="677"/>
      <c r="D13" s="677"/>
      <c r="E13" s="677"/>
      <c r="F13" s="105"/>
      <c r="G13" s="105"/>
      <c r="H13" s="105"/>
      <c r="I13" s="105"/>
    </row>
    <row r="14" spans="2:9" ht="12.75">
      <c r="B14" s="105"/>
      <c r="C14" s="105"/>
      <c r="D14" s="105"/>
      <c r="E14" s="105"/>
      <c r="F14" s="105"/>
      <c r="G14" s="105"/>
      <c r="H14" s="105"/>
      <c r="I14" s="105"/>
    </row>
    <row r="15" spans="2:9" ht="12.75">
      <c r="B15" s="677"/>
      <c r="C15" s="677"/>
      <c r="D15" s="677"/>
      <c r="E15" s="677"/>
      <c r="F15" s="677"/>
      <c r="G15" s="105"/>
      <c r="H15" s="105"/>
      <c r="I15" s="105"/>
    </row>
    <row r="16" spans="2:9" ht="12.75">
      <c r="B16" s="105"/>
      <c r="C16" s="105"/>
      <c r="D16" s="105"/>
      <c r="E16" s="105"/>
      <c r="F16" s="105"/>
      <c r="G16" s="105"/>
      <c r="H16" s="105"/>
      <c r="I16" s="105"/>
    </row>
    <row r="17" spans="2:9" ht="12.75">
      <c r="B17" s="105"/>
      <c r="C17" s="105"/>
      <c r="D17" s="105"/>
      <c r="E17" s="105"/>
      <c r="F17" s="105"/>
      <c r="G17" s="105"/>
      <c r="H17" s="105"/>
      <c r="I17" s="105"/>
    </row>
    <row r="18" spans="2:9" ht="12.75">
      <c r="B18" s="105"/>
      <c r="C18" s="105"/>
      <c r="D18" s="105"/>
      <c r="E18" s="105"/>
      <c r="F18" s="105"/>
      <c r="G18" s="105"/>
      <c r="H18" s="105"/>
      <c r="I18" s="105"/>
    </row>
    <row r="19" spans="2:9" ht="12.75">
      <c r="B19" s="105"/>
      <c r="C19" s="105"/>
      <c r="D19" s="105"/>
      <c r="E19" s="105"/>
      <c r="F19" s="105"/>
      <c r="G19" s="105"/>
      <c r="H19" s="105"/>
      <c r="I19" s="105"/>
    </row>
    <row r="20" spans="2:9" ht="12.75">
      <c r="B20" s="550" t="s">
        <v>115</v>
      </c>
      <c r="C20" s="550"/>
      <c r="D20" s="549"/>
      <c r="E20" s="549"/>
      <c r="F20" s="549"/>
      <c r="G20" s="550"/>
      <c r="H20" s="549"/>
      <c r="I20" s="550">
        <f>I12+I13+I15</f>
        <v>0</v>
      </c>
    </row>
  </sheetData>
  <sheetProtection/>
  <mergeCells count="6">
    <mergeCell ref="D3:H3"/>
    <mergeCell ref="B12:F12"/>
    <mergeCell ref="B15:F15"/>
    <mergeCell ref="B10:E10"/>
    <mergeCell ref="B13:E13"/>
    <mergeCell ref="B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 Kunfehértó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Kállay István</dc:creator>
  <cp:keywords/>
  <dc:description/>
  <cp:lastModifiedBy>PolgHiv</cp:lastModifiedBy>
  <cp:lastPrinted>2016-02-24T10:56:42Z</cp:lastPrinted>
  <dcterms:created xsi:type="dcterms:W3CDTF">2003-08-12T11:54:32Z</dcterms:created>
  <dcterms:modified xsi:type="dcterms:W3CDTF">2016-02-24T10:57:28Z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327739797</vt:i4>
  </property>
  <property fmtid="{D5CDD505-2E9C-101B-9397-08002B2CF9AE}" pid="3" name="_EmailSubject">
    <vt:lpwstr/>
  </property>
  <property fmtid="{D5CDD505-2E9C-101B-9397-08002B2CF9AE}" pid="4" name="_AuthorEmail">
    <vt:lpwstr>lacig@emitelnet.hu</vt:lpwstr>
  </property>
  <property fmtid="{D5CDD505-2E9C-101B-9397-08002B2CF9AE}" pid="5" name="_AuthorEmailDisplayName">
    <vt:lpwstr>Gömzsik László</vt:lpwstr>
  </property>
  <property fmtid="{D5CDD505-2E9C-101B-9397-08002B2CF9AE}" pid="6" name="_ReviewingToolsShownOnce">
    <vt:lpwstr/>
  </property>
</Properties>
</file>